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6685" windowHeight="12015" tabRatio="852" activeTab="0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<sst xmlns="http://schemas.openxmlformats.org/spreadsheetml/2006/main" count="265" uniqueCount="139">
  <si>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</si>
  <si>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</si>
  <si>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</si>
  <si>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</si>
  <si>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</si>
  <si>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</si>
  <si>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</si>
  <si>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</si>
  <si>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</si>
  <si>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</si>
  <si>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</si>
  <si>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</si>
  <si>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</si>
  <si>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</si>
  <si>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</si>
  <si>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</si>
  <si>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</si>
  <si>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</si>
  <si>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</si>
  <si>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</si>
  <si>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</si>
  <si>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</si>
  <si>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</si>
  <si>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</si>
  <si>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</si>
  <si>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</si>
  <si>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</si>
  <si>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</si>
  <si>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</si>
  <si>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</si>
  <si>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</si>
  <si>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</si>
  <si>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</si>
  <si>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</si>
  <si>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</si>
  <si>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</si>
  <si>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</si>
  <si>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</si>
  <si>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</si>
  <si>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</si>
  <si>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</si>
  <si>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</si>
  <si>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</si>
  <si>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</si>
  <si>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</si>
  <si>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</si>
  <si>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</si>
  <si>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</si>
  <si>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</si>
  <si>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</si>
  <si>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</si>
  <si>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</si>
  <si>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</si>
  <si>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</si>
  <si>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</si>
  <si>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</si>
  <si>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</si>
  <si>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</si>
  <si>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</si>
  <si>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</si>
  <si>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</si>
  <si>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</si>
  <si>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</si>
  <si>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</si>
  <si>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</si>
  <si>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</si>
  <si>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</si>
  <si>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</si>
  <si>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</si>
  <si>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</si>
  <si>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</si>
  <si>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</si>
  <si>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</si>
  <si>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</si>
  <si>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</si>
  <si>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</si>
  <si>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</si>
  <si>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</si>
  <si>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</si>
  <si>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</si>
  <si>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</si>
  <si>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</si>
  <si>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</si>
  <si>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</si>
  <si>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</si>
  <si>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</si>
  <si>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</si>
  <si>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</si>
  <si>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</si>
  <si>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</si>
  <si>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</si>
  <si>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</si>
  <si>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</si>
  <si>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</si>
  <si>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</si>
  <si>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</si>
  <si>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</si>
  <si>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</si>
  <si>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</si>
  <si>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</si>
  <si>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</si>
  <si>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</si>
  <si>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</si>
  <si>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</si>
  <si>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</si>
  <si>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</si>
  <si>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</si>
  <si>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</si>
  <si>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</si>
  <si>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TÜRK DİLİ VE EDEBİYATI</t>
  </si>
  <si>
    <t>PARAGRAFTA ANLAM</t>
  </si>
  <si>
    <t>UYGULAMA</t>
  </si>
  <si>
    <t>ZAMİRLER</t>
  </si>
  <si>
    <t>FİİLİMSİLER</t>
  </si>
  <si>
    <t>FİİLLER</t>
  </si>
  <si>
    <t>FİİLDE KİP</t>
  </si>
  <si>
    <t>FİİLDE ZAMAN KAYASI</t>
  </si>
  <si>
    <t>ŞİİR TÜRLERİ</t>
  </si>
  <si>
    <t>PARGRAFTA ANLAM</t>
  </si>
  <si>
    <t>PARAGRAFTA YAPI</t>
  </si>
  <si>
    <t>ANLATIM TÜRLERİ</t>
  </si>
  <si>
    <t>ŞEHİT ERHAN DÜNDAR ÇPAL</t>
  </si>
  <si>
    <t>AZİZ YAMAN</t>
  </si>
  <si>
    <t>AL-12D</t>
  </si>
  <si>
    <t>12.SINIF</t>
  </si>
  <si>
    <t>ROMAN</t>
  </si>
  <si>
    <t>TİYATRO</t>
  </si>
  <si>
    <t>ROMAN-ESERLER</t>
  </si>
  <si>
    <t>YAZIM KURALLARI</t>
  </si>
  <si>
    <t>…. / …. / 2023</t>
  </si>
  <si>
    <t>SEÇMELİ TÜRK DİLİ VE EDEBİYATI</t>
  </si>
  <si>
    <t>ROMAN (ÖZELLİKLER)</t>
  </si>
  <si>
    <t>ROMAN-TEST</t>
  </si>
  <si>
    <t>ROMAN (YAZAR/ESER)</t>
  </si>
  <si>
    <t>ÖYKÜ</t>
  </si>
  <si>
    <t>PARAGRAF</t>
  </si>
  <si>
    <t>CÜMLEDE ANLAM</t>
  </si>
  <si>
    <t>2023-2024</t>
  </si>
  <si>
    <t>I.DÖNEM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</si>
</sst>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12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4" fillId="20" borderId="5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2" borderId="7" applyNumberFormat="0" applyAlignment="0" applyProtection="0"/>
    <xf numFmtId="0" fontId="98" fillId="2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8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8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8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104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right" vertical="center" wrapText="1"/>
      <protection/>
    </xf>
    <xf numFmtId="0" fontId="106" fillId="44" borderId="0" xfId="0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 applyProtection="1">
      <alignment horizontal="center" vertical="center"/>
      <protection/>
    </xf>
    <xf numFmtId="2" fontId="106" fillId="44" borderId="0" xfId="0" applyNumberFormat="1" applyFont="1" applyFill="1" applyBorder="1" applyAlignment="1" applyProtection="1">
      <alignment horizontal="right" vertical="center"/>
      <protection/>
    </xf>
    <xf numFmtId="2" fontId="106" fillId="44" borderId="0" xfId="0" applyNumberFormat="1" applyFont="1" applyFill="1" applyBorder="1" applyAlignment="1" applyProtection="1">
      <alignment horizontal="center" vertical="center"/>
      <protection/>
    </xf>
    <xf numFmtId="0" fontId="104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7" fillId="44" borderId="0" xfId="0" applyFont="1" applyFill="1" applyBorder="1" applyAlignment="1">
      <alignment/>
    </xf>
    <xf numFmtId="0" fontId="108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41" fillId="47" borderId="33" xfId="48" applyFont="1" applyFill="1" applyBorder="1" applyAlignment="1" applyProtection="1">
      <alignment horizontal="center" vertical="center" wrapText="1"/>
      <protection/>
    </xf>
    <xf numFmtId="0" fontId="41" fillId="47" borderId="39" xfId="48" applyFont="1" applyFill="1" applyBorder="1" applyAlignment="1" applyProtection="1">
      <alignment horizontal="center" vertical="center" wrapText="1"/>
      <protection/>
    </xf>
    <xf numFmtId="0" fontId="41" fillId="47" borderId="40" xfId="48" applyFont="1" applyFill="1" applyBorder="1" applyAlignment="1" applyProtection="1">
      <alignment horizontal="center" vertical="center" wrapText="1"/>
      <protection/>
    </xf>
    <xf numFmtId="0" fontId="41" fillId="47" borderId="34" xfId="48" applyFont="1" applyFill="1" applyBorder="1" applyAlignment="1" applyProtection="1">
      <alignment horizontal="center" vertical="center" wrapText="1"/>
      <protection/>
    </xf>
    <xf numFmtId="0" fontId="41" fillId="47" borderId="41" xfId="48" applyFont="1" applyFill="1" applyBorder="1" applyAlignment="1" applyProtection="1">
      <alignment horizontal="center" vertical="center" wrapText="1"/>
      <protection/>
    </xf>
    <xf numFmtId="0" fontId="41" fillId="47" borderId="42" xfId="48" applyFont="1" applyFill="1" applyBorder="1" applyAlignment="1" applyProtection="1">
      <alignment horizontal="center" vertical="center" wrapText="1"/>
      <protection/>
    </xf>
    <xf numFmtId="0" fontId="109" fillId="48" borderId="43" xfId="48" applyFont="1" applyFill="1" applyBorder="1" applyAlignment="1" applyProtection="1">
      <alignment horizontal="center" vertical="center"/>
      <protection/>
    </xf>
    <xf numFmtId="0" fontId="109" fillId="48" borderId="44" xfId="48" applyFont="1" applyFill="1" applyBorder="1" applyAlignment="1" applyProtection="1">
      <alignment horizontal="center" vertical="center"/>
      <protection/>
    </xf>
    <xf numFmtId="0" fontId="109" fillId="48" borderId="45" xfId="48" applyFont="1" applyFill="1" applyBorder="1" applyAlignment="1" applyProtection="1">
      <alignment horizontal="center" vertical="center"/>
      <protection/>
    </xf>
    <xf numFmtId="0" fontId="109" fillId="48" borderId="27" xfId="48" applyFont="1" applyFill="1" applyBorder="1" applyAlignment="1" applyProtection="1">
      <alignment horizontal="center" vertical="center"/>
      <protection/>
    </xf>
    <xf numFmtId="0" fontId="109" fillId="48" borderId="32" xfId="48" applyFont="1" applyFill="1" applyBorder="1" applyAlignment="1" applyProtection="1">
      <alignment horizontal="center" vertical="center"/>
      <protection/>
    </xf>
    <xf numFmtId="0" fontId="109" fillId="48" borderId="28" xfId="48" applyFont="1" applyFill="1" applyBorder="1" applyAlignment="1" applyProtection="1">
      <alignment horizontal="center" vertical="center"/>
      <protection/>
    </xf>
    <xf numFmtId="0" fontId="51" fillId="49" borderId="43" xfId="48" applyFont="1" applyFill="1" applyBorder="1" applyAlignment="1" applyProtection="1">
      <alignment horizontal="center" vertical="center"/>
      <protection/>
    </xf>
    <xf numFmtId="0" fontId="51" fillId="49" borderId="44" xfId="48" applyFont="1" applyFill="1" applyBorder="1" applyAlignment="1" applyProtection="1">
      <alignment horizontal="center" vertical="center"/>
      <protection/>
    </xf>
    <xf numFmtId="0" fontId="51" fillId="49" borderId="45" xfId="48" applyFont="1" applyFill="1" applyBorder="1" applyAlignment="1" applyProtection="1">
      <alignment horizontal="center" vertical="center"/>
      <protection/>
    </xf>
    <xf numFmtId="0" fontId="51" fillId="49" borderId="27" xfId="48" applyFont="1" applyFill="1" applyBorder="1" applyAlignment="1" applyProtection="1">
      <alignment horizontal="center" vertical="center"/>
      <protection/>
    </xf>
    <xf numFmtId="0" fontId="51" fillId="49" borderId="32" xfId="48" applyFont="1" applyFill="1" applyBorder="1" applyAlignment="1" applyProtection="1">
      <alignment horizontal="center" vertical="center"/>
      <protection/>
    </xf>
    <xf numFmtId="0" fontId="51" fillId="49" borderId="28" xfId="48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0" borderId="33" xfId="0" applyFont="1" applyFill="1" applyBorder="1" applyAlignment="1" applyProtection="1">
      <alignment horizontal="center" vertical="center" wrapText="1"/>
      <protection/>
    </xf>
    <xf numFmtId="0" fontId="48" fillId="50" borderId="39" xfId="0" applyFont="1" applyFill="1" applyBorder="1" applyAlignment="1" applyProtection="1">
      <alignment horizontal="center" vertical="center"/>
      <protection/>
    </xf>
    <xf numFmtId="0" fontId="48" fillId="50" borderId="40" xfId="0" applyFont="1" applyFill="1" applyBorder="1" applyAlignment="1" applyProtection="1">
      <alignment horizontal="center" vertical="center"/>
      <protection/>
    </xf>
    <xf numFmtId="0" fontId="48" fillId="50" borderId="34" xfId="0" applyFont="1" applyFill="1" applyBorder="1" applyAlignment="1" applyProtection="1">
      <alignment horizontal="center" vertical="center"/>
      <protection/>
    </xf>
    <xf numFmtId="0" fontId="48" fillId="50" borderId="41" xfId="0" applyFont="1" applyFill="1" applyBorder="1" applyAlignment="1" applyProtection="1">
      <alignment horizontal="center" vertical="center"/>
      <protection/>
    </xf>
    <xf numFmtId="0" fontId="48" fillId="50" borderId="42" xfId="0" applyFont="1" applyFill="1" applyBorder="1" applyAlignment="1" applyProtection="1">
      <alignment horizontal="center" vertical="center"/>
      <protection/>
    </xf>
    <xf numFmtId="0" fontId="24" fillId="51" borderId="33" xfId="48" applyFont="1" applyFill="1" applyBorder="1" applyAlignment="1" applyProtection="1">
      <alignment horizontal="center" vertical="center" shrinkToFit="1"/>
      <protection/>
    </xf>
    <xf numFmtId="0" fontId="24" fillId="51" borderId="39" xfId="48" applyFont="1" applyFill="1" applyBorder="1" applyAlignment="1" applyProtection="1">
      <alignment horizontal="center" vertical="center" shrinkToFit="1"/>
      <protection/>
    </xf>
    <xf numFmtId="0" fontId="24" fillId="51" borderId="40" xfId="48" applyFont="1" applyFill="1" applyBorder="1" applyAlignment="1" applyProtection="1">
      <alignment horizontal="center" vertical="center" shrinkToFit="1"/>
      <protection/>
    </xf>
    <xf numFmtId="0" fontId="24" fillId="51" borderId="34" xfId="48" applyFont="1" applyFill="1" applyBorder="1" applyAlignment="1" applyProtection="1">
      <alignment horizontal="center" vertical="center" shrinkToFit="1"/>
      <protection/>
    </xf>
    <xf numFmtId="0" fontId="24" fillId="51" borderId="41" xfId="48" applyFont="1" applyFill="1" applyBorder="1" applyAlignment="1" applyProtection="1">
      <alignment horizontal="center" vertical="center" shrinkToFit="1"/>
      <protection/>
    </xf>
    <xf numFmtId="0" fontId="24" fillId="51" borderId="42" xfId="48" applyFont="1" applyFill="1" applyBorder="1" applyAlignment="1" applyProtection="1">
      <alignment horizontal="center" vertical="center" shrinkToFit="1"/>
      <protection/>
    </xf>
    <xf numFmtId="0" fontId="45" fillId="50" borderId="13" xfId="0" applyFont="1" applyFill="1" applyBorder="1" applyAlignment="1" applyProtection="1">
      <alignment horizontal="center" vertical="center" wrapText="1"/>
      <protection/>
    </xf>
    <xf numFmtId="0" fontId="45" fillId="50" borderId="46" xfId="0" applyFont="1" applyFill="1" applyBorder="1" applyAlignment="1" applyProtection="1">
      <alignment horizontal="center" vertical="center" wrapText="1"/>
      <protection/>
    </xf>
    <xf numFmtId="0" fontId="45" fillId="50" borderId="36" xfId="0" applyFont="1" applyFill="1" applyBorder="1" applyAlignment="1" applyProtection="1">
      <alignment horizontal="center" vertical="center" wrapText="1"/>
      <protection/>
    </xf>
    <xf numFmtId="0" fontId="45" fillId="50" borderId="33" xfId="0" applyFont="1" applyFill="1" applyBorder="1" applyAlignment="1" applyProtection="1">
      <alignment horizontal="center" vertical="center" wrapText="1"/>
      <protection/>
    </xf>
    <xf numFmtId="0" fontId="45" fillId="50" borderId="39" xfId="0" applyFont="1" applyFill="1" applyBorder="1" applyAlignment="1" applyProtection="1">
      <alignment horizontal="center" vertical="center" wrapText="1"/>
      <protection/>
    </xf>
    <xf numFmtId="0" fontId="45" fillId="50" borderId="40" xfId="0" applyFont="1" applyFill="1" applyBorder="1" applyAlignment="1" applyProtection="1">
      <alignment horizontal="center" vertical="center" wrapText="1"/>
      <protection/>
    </xf>
    <xf numFmtId="0" fontId="45" fillId="50" borderId="34" xfId="0" applyFont="1" applyFill="1" applyBorder="1" applyAlignment="1" applyProtection="1">
      <alignment horizontal="center" vertical="center" wrapText="1"/>
      <protection/>
    </xf>
    <xf numFmtId="0" fontId="45" fillId="50" borderId="41" xfId="0" applyFont="1" applyFill="1" applyBorder="1" applyAlignment="1" applyProtection="1">
      <alignment horizontal="center" vertical="center" wrapText="1"/>
      <protection/>
    </xf>
    <xf numFmtId="0" fontId="45" fillId="50" borderId="42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8" applyFont="1" applyFill="1" applyBorder="1" applyAlignment="1" applyProtection="1">
      <alignment horizontal="center" vertical="center"/>
      <protection/>
    </xf>
    <xf numFmtId="0" fontId="24" fillId="40" borderId="39" xfId="48" applyFont="1" applyFill="1" applyBorder="1" applyAlignment="1" applyProtection="1">
      <alignment horizontal="center" vertical="center"/>
      <protection/>
    </xf>
    <xf numFmtId="0" fontId="24" fillId="40" borderId="40" xfId="48" applyFont="1" applyFill="1" applyBorder="1" applyAlignment="1" applyProtection="1">
      <alignment horizontal="center" vertical="center"/>
      <protection/>
    </xf>
    <xf numFmtId="0" fontId="24" fillId="40" borderId="34" xfId="48" applyFont="1" applyFill="1" applyBorder="1" applyAlignment="1" applyProtection="1">
      <alignment horizontal="center" vertical="center"/>
      <protection/>
    </xf>
    <xf numFmtId="0" fontId="24" fillId="40" borderId="41" xfId="48" applyFont="1" applyFill="1" applyBorder="1" applyAlignment="1" applyProtection="1">
      <alignment horizontal="center" vertical="center"/>
      <protection/>
    </xf>
    <xf numFmtId="0" fontId="24" fillId="40" borderId="42" xfId="48" applyFont="1" applyFill="1" applyBorder="1" applyAlignment="1" applyProtection="1">
      <alignment horizontal="center" vertical="center"/>
      <protection/>
    </xf>
    <xf numFmtId="0" fontId="41" fillId="52" borderId="43" xfId="48" applyFont="1" applyFill="1" applyBorder="1" applyAlignment="1" applyProtection="1">
      <alignment horizontal="center" vertical="center" wrapText="1"/>
      <protection/>
    </xf>
    <xf numFmtId="0" fontId="41" fillId="52" borderId="44" xfId="48" applyFont="1" applyFill="1" applyBorder="1" applyAlignment="1" applyProtection="1">
      <alignment horizontal="center" vertical="center" wrapText="1"/>
      <protection/>
    </xf>
    <xf numFmtId="0" fontId="41" fillId="52" borderId="45" xfId="48" applyFont="1" applyFill="1" applyBorder="1" applyAlignment="1" applyProtection="1">
      <alignment horizontal="center" vertical="center" wrapText="1"/>
      <protection/>
    </xf>
    <xf numFmtId="0" fontId="41" fillId="52" borderId="27" xfId="48" applyFont="1" applyFill="1" applyBorder="1" applyAlignment="1" applyProtection="1">
      <alignment horizontal="center" vertical="center" wrapText="1"/>
      <protection/>
    </xf>
    <xf numFmtId="0" fontId="41" fillId="52" borderId="32" xfId="48" applyFont="1" applyFill="1" applyBorder="1" applyAlignment="1" applyProtection="1">
      <alignment horizontal="center" vertical="center" wrapText="1"/>
      <protection/>
    </xf>
    <xf numFmtId="0" fontId="41" fillId="52" borderId="28" xfId="48" applyFont="1" applyFill="1" applyBorder="1" applyAlignment="1" applyProtection="1">
      <alignment horizontal="center" vertical="center" wrapText="1"/>
      <protection/>
    </xf>
    <xf numFmtId="0" fontId="24" fillId="40" borderId="33" xfId="48" applyFont="1" applyFill="1" applyBorder="1" applyAlignment="1" applyProtection="1">
      <alignment horizontal="center" vertical="center" wrapText="1" shrinkToFit="1"/>
      <protection/>
    </xf>
    <xf numFmtId="0" fontId="24" fillId="40" borderId="39" xfId="48" applyFont="1" applyFill="1" applyBorder="1" applyAlignment="1" applyProtection="1">
      <alignment horizontal="center" vertical="center" wrapText="1" shrinkToFit="1"/>
      <protection/>
    </xf>
    <xf numFmtId="0" fontId="24" fillId="40" borderId="40" xfId="48" applyFont="1" applyFill="1" applyBorder="1" applyAlignment="1" applyProtection="1">
      <alignment horizontal="center" vertical="center" wrapText="1" shrinkToFit="1"/>
      <protection/>
    </xf>
    <xf numFmtId="0" fontId="24" fillId="40" borderId="34" xfId="48" applyFont="1" applyFill="1" applyBorder="1" applyAlignment="1" applyProtection="1">
      <alignment horizontal="center" vertical="center" wrapText="1" shrinkToFit="1"/>
      <protection/>
    </xf>
    <xf numFmtId="0" fontId="24" fillId="40" borderId="41" xfId="48" applyFont="1" applyFill="1" applyBorder="1" applyAlignment="1" applyProtection="1">
      <alignment horizontal="center" vertical="center" wrapText="1" shrinkToFit="1"/>
      <protection/>
    </xf>
    <xf numFmtId="0" fontId="24" fillId="40" borderId="42" xfId="48" applyFont="1" applyFill="1" applyBorder="1" applyAlignment="1" applyProtection="1">
      <alignment horizontal="center" vertical="center" wrapText="1" shrinkToFit="1"/>
      <protection/>
    </xf>
    <xf numFmtId="0" fontId="24" fillId="40" borderId="33" xfId="48" applyFont="1" applyFill="1" applyBorder="1" applyAlignment="1" applyProtection="1">
      <alignment horizontal="center" vertical="center" wrapText="1"/>
      <protection/>
    </xf>
    <xf numFmtId="0" fontId="24" fillId="40" borderId="39" xfId="48" applyFont="1" applyFill="1" applyBorder="1" applyAlignment="1" applyProtection="1">
      <alignment horizontal="center" vertical="center" wrapText="1"/>
      <protection/>
    </xf>
    <xf numFmtId="0" fontId="24" fillId="40" borderId="40" xfId="48" applyFont="1" applyFill="1" applyBorder="1" applyAlignment="1" applyProtection="1">
      <alignment horizontal="center" vertical="center" wrapText="1"/>
      <protection/>
    </xf>
    <xf numFmtId="0" fontId="24" fillId="40" borderId="34" xfId="48" applyFont="1" applyFill="1" applyBorder="1" applyAlignment="1" applyProtection="1">
      <alignment horizontal="center" vertical="center" wrapText="1"/>
      <protection/>
    </xf>
    <xf numFmtId="0" fontId="24" fillId="40" borderId="41" xfId="48" applyFont="1" applyFill="1" applyBorder="1" applyAlignment="1" applyProtection="1">
      <alignment horizontal="center" vertical="center" wrapText="1"/>
      <protection/>
    </xf>
    <xf numFmtId="0" fontId="24" fillId="40" borderId="42" xfId="48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39" xfId="0" applyFont="1" applyFill="1" applyBorder="1" applyAlignment="1" applyProtection="1">
      <alignment horizontal="center" vertical="center" wrapText="1"/>
      <protection/>
    </xf>
    <xf numFmtId="0" fontId="23" fillId="35" borderId="40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10" fillId="46" borderId="49" xfId="0" applyFont="1" applyFill="1" applyBorder="1" applyAlignment="1">
      <alignment horizontal="center" vertical="center"/>
    </xf>
    <xf numFmtId="0" fontId="110" fillId="46" borderId="50" xfId="0" applyFont="1" applyFill="1" applyBorder="1" applyAlignment="1">
      <alignment horizontal="center" vertical="center"/>
    </xf>
    <xf numFmtId="0" fontId="110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1" fillId="6" borderId="53" xfId="0" applyFont="1" applyFill="1" applyBorder="1" applyAlignment="1">
      <alignment horizontal="left"/>
    </xf>
    <xf numFmtId="0" fontId="111" fillId="6" borderId="0" xfId="0" applyFont="1" applyFill="1" applyBorder="1" applyAlignment="1">
      <alignment horizontal="left"/>
    </xf>
    <xf numFmtId="0" fontId="111" fillId="6" borderId="54" xfId="0" applyFont="1" applyFill="1" applyBorder="1" applyAlignment="1">
      <alignment horizontal="left"/>
    </xf>
    <xf numFmtId="0" fontId="111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31" fillId="35" borderId="43" xfId="0" applyFont="1" applyFill="1" applyBorder="1" applyAlignment="1" applyProtection="1">
      <alignment horizontal="center" vertical="center" wrapText="1" shrinkToFit="1"/>
      <protection/>
    </xf>
    <xf numFmtId="0" fontId="31" fillId="35" borderId="44" xfId="0" applyFont="1" applyFill="1" applyBorder="1" applyAlignment="1" applyProtection="1">
      <alignment horizontal="center" vertical="center" wrapText="1" shrinkToFit="1"/>
      <protection/>
    </xf>
    <xf numFmtId="0" fontId="31" fillId="35" borderId="56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57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39" xfId="0" applyFont="1" applyFill="1" applyBorder="1" applyAlignment="1" applyProtection="1">
      <alignment horizontal="center" vertical="center" wrapText="1" shrinkToFit="1"/>
      <protection/>
    </xf>
    <xf numFmtId="0" fontId="45" fillId="54" borderId="40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4" fillId="53" borderId="59" xfId="0" applyFont="1" applyFill="1" applyBorder="1" applyAlignment="1" applyProtection="1">
      <alignment horizontal="center" vertical="center" wrapText="1" shrinkToFit="1"/>
      <protection/>
    </xf>
    <xf numFmtId="0" fontId="14" fillId="53" borderId="60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45" fillId="54" borderId="65" xfId="0" applyFont="1" applyFill="1" applyBorder="1" applyAlignment="1" applyProtection="1">
      <alignment horizontal="center" vertical="center" wrapText="1" shrinkToFit="1"/>
      <protection/>
    </xf>
    <xf numFmtId="0" fontId="45" fillId="54" borderId="66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0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7" xfId="0" applyNumberFormat="1" applyFont="1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/>
      <protection/>
    </xf>
    <xf numFmtId="14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9" xfId="0" applyNumberFormat="1" applyFont="1" applyFill="1" applyBorder="1" applyAlignment="1" applyProtection="1">
      <alignment horizontal="center" vertical="center" wrapText="1"/>
      <protection locked="0"/>
    </xf>
    <xf numFmtId="2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39" xfId="0" applyNumberFormat="1" applyFont="1" applyFill="1" applyBorder="1" applyAlignment="1" applyProtection="1">
      <alignment horizontal="center" vertical="center" wrapText="1"/>
      <protection/>
    </xf>
    <xf numFmtId="2" fontId="26" fillId="35" borderId="40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9" xfId="0" applyFont="1" applyFill="1" applyBorder="1" applyAlignment="1" applyProtection="1">
      <alignment horizontal="center" vertical="center" shrinkToFit="1"/>
      <protection/>
    </xf>
    <xf numFmtId="0" fontId="21" fillId="38" borderId="43" xfId="0" applyNumberFormat="1" applyFont="1" applyFill="1" applyBorder="1" applyAlignment="1" applyProtection="1">
      <alignment horizontal="center" wrapText="1"/>
      <protection/>
    </xf>
    <xf numFmtId="0" fontId="21" fillId="38" borderId="44" xfId="0" applyNumberFormat="1" applyFont="1" applyFill="1" applyBorder="1" applyAlignment="1" applyProtection="1">
      <alignment horizontal="center" wrapText="1"/>
      <protection/>
    </xf>
    <xf numFmtId="0" fontId="21" fillId="38" borderId="45" xfId="0" applyNumberFormat="1" applyFont="1" applyFill="1" applyBorder="1" applyAlignment="1" applyProtection="1">
      <alignment horizontal="center" wrapText="1"/>
      <protection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9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horizontal="center" wrapText="1"/>
      <protection/>
    </xf>
    <xf numFmtId="0" fontId="17" fillId="33" borderId="68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8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2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0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0" fontId="23" fillId="38" borderId="43" xfId="0" applyFont="1" applyFill="1" applyBorder="1" applyAlignment="1" applyProtection="1">
      <alignment horizontal="center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69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9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69" xfId="0" applyFont="1" applyFill="1" applyBorder="1" applyAlignment="1" applyProtection="1">
      <alignment horizontal="center" vertical="center"/>
      <protection/>
    </xf>
    <xf numFmtId="14" fontId="36" fillId="38" borderId="68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8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7" xfId="0" applyNumberFormat="1" applyFont="1" applyFill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39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1" xfId="0" applyNumberFormat="1" applyFont="1" applyFill="1" applyBorder="1" applyAlignment="1" applyProtection="1">
      <alignment horizontal="center" vertical="center" shrinkToFit="1"/>
      <protection/>
    </xf>
    <xf numFmtId="0" fontId="38" fillId="33" borderId="42" xfId="0" applyNumberFormat="1" applyFont="1" applyFill="1" applyBorder="1" applyAlignment="1" applyProtection="1">
      <alignment horizontal="center" vertical="center" shrinkToFi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8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7" xfId="0" applyNumberFormat="1" applyFont="1" applyFill="1" applyBorder="1" applyAlignment="1" applyProtection="1">
      <alignment horizontal="center" vertical="center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6525"/>
          <c:w val="0.981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34510002"/>
        <c:axId val="42154563"/>
      </c:barChart>
      <c:catAx>
        <c:axId val="3451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35"/>
          <c:y val="0.163"/>
          <c:w val="0.18425"/>
          <c:h val="0.60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525"/>
          <c:y val="0.239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32"/>
          <c:w val="0.907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55804484"/>
        <c:axId val="32478309"/>
      </c:barChart>
      <c:cat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804484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28625"/>
          <c:w val="0.3265"/>
          <c:h val="0.4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1135"/>
          <c:w val="0.334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175"/>
          <c:w val="0.910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23869326"/>
        <c:axId val="13497343"/>
      </c:barChart>
      <c:catAx>
        <c:axId val="2386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47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869326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375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525"/>
          <c:y val="0.23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25"/>
          <c:y val="0.28"/>
          <c:w val="0.261"/>
          <c:h val="0.499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025"/>
          <c:y val="0.15175"/>
          <c:w val="0.1875"/>
          <c:h val="0.6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5"/>
          <c:y val="0.25"/>
          <c:w val="0.1282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15"/>
          <c:w val="0.933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43846748"/>
        <c:axId val="59076413"/>
      </c:barChart>
      <c:catAx>
        <c:axId val="4384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4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846748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28675"/>
          <c:w val="0.3295"/>
          <c:h val="0.4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2425"/>
          <c:w val="0.327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21825"/>
          <c:w val="0.9785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1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35"/>
          <c:y val="0.163"/>
          <c:w val="0.18425"/>
          <c:h val="0.60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85"/>
          <c:y val="0.2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6"/>
          <c:w val="0.910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8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923344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.28625"/>
          <c:w val="0.32725"/>
          <c:h val="0.47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119"/>
          <c:w val="0.334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233"/>
          <c:w val="0.97825"/>
          <c:h val="0.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17259034"/>
        <c:axId val="21113579"/>
      </c:barChart>
      <c:cat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1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204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543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969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9065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1095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4482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8745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9697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1095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4482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8745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9697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tabSelected="1" zoomScalePageLayoutView="0" workbookViewId="0" topLeftCell="A1">
      <selection activeCell="J11" sqref="J11:M12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35" t="s">
        <v>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87"/>
    </row>
    <row r="4" spans="1:21" ht="18.75" customHeight="1">
      <c r="A4" s="30"/>
      <c r="B4" s="86"/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88"/>
    </row>
    <row r="5" spans="1:21" ht="17.25" customHeight="1" thickBot="1">
      <c r="A5" s="30"/>
      <c r="B5" s="89"/>
      <c r="C5" s="256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0" t="s">
        <v>83</v>
      </c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2"/>
      <c r="U8" s="88"/>
    </row>
    <row r="9" spans="1:21" ht="24" customHeight="1">
      <c r="A9" s="30"/>
      <c r="B9" s="86"/>
      <c r="C9" s="253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1" t="s">
        <v>25</v>
      </c>
      <c r="D11" s="212"/>
      <c r="E11" s="212"/>
      <c r="F11" s="213"/>
      <c r="J11" s="217" t="s">
        <v>5</v>
      </c>
      <c r="K11" s="218"/>
      <c r="L11" s="218"/>
      <c r="M11" s="219"/>
      <c r="N11" s="99"/>
      <c r="O11" s="99"/>
      <c r="P11" s="99"/>
      <c r="Q11" s="264" t="s">
        <v>24</v>
      </c>
      <c r="R11" s="265"/>
      <c r="S11" s="265"/>
      <c r="T11" s="266"/>
      <c r="U11" s="101"/>
    </row>
    <row r="12" spans="1:21" ht="18" customHeight="1">
      <c r="A12" s="30"/>
      <c r="B12" s="86"/>
      <c r="C12" s="214"/>
      <c r="D12" s="215"/>
      <c r="E12" s="215"/>
      <c r="F12" s="216"/>
      <c r="J12" s="220"/>
      <c r="K12" s="221"/>
      <c r="L12" s="221"/>
      <c r="M12" s="222"/>
      <c r="N12" s="99"/>
      <c r="O12" s="99"/>
      <c r="P12" s="99"/>
      <c r="Q12" s="267"/>
      <c r="R12" s="268"/>
      <c r="S12" s="268"/>
      <c r="T12" s="269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23" t="s">
        <v>101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87"/>
    </row>
    <row r="17" spans="2:21" ht="18" customHeight="1">
      <c r="B17" s="86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47" t="s">
        <v>66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76" t="s">
        <v>21</v>
      </c>
      <c r="D23" s="277"/>
      <c r="E23" s="277"/>
      <c r="F23" s="278"/>
      <c r="G23" s="117"/>
      <c r="H23" s="117"/>
      <c r="I23" s="117"/>
      <c r="J23" s="270" t="s">
        <v>22</v>
      </c>
      <c r="K23" s="271"/>
      <c r="L23" s="271"/>
      <c r="M23" s="272"/>
      <c r="N23" s="98"/>
      <c r="O23" s="98"/>
      <c r="P23" s="98"/>
      <c r="Q23" s="258" t="s">
        <v>23</v>
      </c>
      <c r="R23" s="259"/>
      <c r="S23" s="259"/>
      <c r="T23" s="260"/>
      <c r="U23" s="101"/>
    </row>
    <row r="24" spans="1:21" ht="18" customHeight="1">
      <c r="A24" s="30"/>
      <c r="B24" s="115"/>
      <c r="C24" s="279"/>
      <c r="D24" s="280"/>
      <c r="E24" s="280"/>
      <c r="F24" s="281"/>
      <c r="G24" s="117"/>
      <c r="H24" s="117"/>
      <c r="I24" s="117"/>
      <c r="J24" s="273"/>
      <c r="K24" s="274"/>
      <c r="L24" s="274"/>
      <c r="M24" s="275"/>
      <c r="N24" s="98"/>
      <c r="O24" s="98"/>
      <c r="P24" s="119"/>
      <c r="Q24" s="261"/>
      <c r="R24" s="262"/>
      <c r="S24" s="262"/>
      <c r="T24" s="263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41" t="s">
        <v>65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3"/>
      <c r="U28" s="87"/>
    </row>
    <row r="29" spans="1:25" ht="12.75" customHeight="1">
      <c r="A29" s="30"/>
      <c r="B29" s="86"/>
      <c r="C29" s="244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6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3" t="s">
        <v>102</v>
      </c>
      <c r="C32" s="168"/>
      <c r="D32" s="168"/>
      <c r="E32" s="229" t="s">
        <v>103</v>
      </c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12.75">
      <c r="A33" s="30"/>
      <c r="B33" s="169"/>
      <c r="C33" s="170"/>
      <c r="D33" s="17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2"/>
    </row>
    <row r="34" spans="1:21" ht="12.75">
      <c r="A34" s="30"/>
      <c r="B34" s="169"/>
      <c r="C34" s="170"/>
      <c r="D34" s="17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2"/>
    </row>
    <row r="35" spans="1:21" ht="12.75">
      <c r="A35" s="30"/>
      <c r="B35" s="171"/>
      <c r="C35" s="119"/>
      <c r="D35" s="119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2"/>
    </row>
    <row r="36" spans="1:21" ht="12.75">
      <c r="A36" s="30"/>
      <c r="B36" s="169"/>
      <c r="C36" s="170"/>
      <c r="D36" s="17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2"/>
    </row>
    <row r="37" spans="1:21" ht="12.75">
      <c r="A37" s="30"/>
      <c r="B37" s="169"/>
      <c r="C37" s="170"/>
      <c r="D37" s="17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2"/>
    </row>
    <row r="38" spans="1:21" ht="22.5" customHeight="1">
      <c r="A38" s="30"/>
      <c r="B38" s="169"/>
      <c r="C38" s="170"/>
      <c r="D38" s="17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2"/>
    </row>
    <row r="39" spans="2:21" ht="31.5" customHeight="1" thickBot="1">
      <c r="B39" s="172"/>
      <c r="C39" s="105"/>
      <c r="D39" s="105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ht="13.5" thickTop="1"/>
  </sheetData>
  <sheetProtection/>
  <mergeCells count="13">
    <mergeCell ref="Q11:T12"/>
    <mergeCell ref="J23:M24"/>
    <mergeCell ref="C23:F24"/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H18" sqref="H18:L19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3" t="s">
        <v>4</v>
      </c>
      <c r="F2" s="284"/>
      <c r="G2" s="284"/>
      <c r="H2" s="284"/>
      <c r="I2" s="284"/>
      <c r="J2" s="284"/>
      <c r="K2" s="284"/>
      <c r="L2" s="285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6"/>
      <c r="F3" s="287"/>
      <c r="G3" s="287"/>
      <c r="H3" s="287"/>
      <c r="I3" s="287"/>
      <c r="J3" s="287"/>
      <c r="K3" s="287"/>
      <c r="L3" s="288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89"/>
      <c r="F4" s="290"/>
      <c r="G4" s="290"/>
      <c r="H4" s="290"/>
      <c r="I4" s="290"/>
      <c r="J4" s="290"/>
      <c r="K4" s="290"/>
      <c r="L4" s="291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2" t="s">
        <v>6</v>
      </c>
      <c r="F6" s="282"/>
      <c r="G6" s="282"/>
      <c r="H6" s="292" t="s">
        <v>121</v>
      </c>
      <c r="I6" s="292"/>
      <c r="J6" s="292"/>
      <c r="K6" s="292"/>
      <c r="L6" s="292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2"/>
      <c r="F7" s="282"/>
      <c r="G7" s="282"/>
      <c r="H7" s="292"/>
      <c r="I7" s="292"/>
      <c r="J7" s="292"/>
      <c r="K7" s="292"/>
      <c r="L7" s="292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2" t="s">
        <v>7</v>
      </c>
      <c r="F8" s="282"/>
      <c r="G8" s="282"/>
      <c r="H8" s="292" t="s">
        <v>130</v>
      </c>
      <c r="I8" s="292"/>
      <c r="J8" s="292"/>
      <c r="K8" s="292"/>
      <c r="L8" s="292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2"/>
      <c r="F9" s="282"/>
      <c r="G9" s="282"/>
      <c r="H9" s="292"/>
      <c r="I9" s="292"/>
      <c r="J9" s="292"/>
      <c r="K9" s="292"/>
      <c r="L9" s="292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2" t="s">
        <v>8</v>
      </c>
      <c r="F10" s="282"/>
      <c r="G10" s="282"/>
      <c r="H10" s="292" t="s">
        <v>124</v>
      </c>
      <c r="I10" s="292"/>
      <c r="J10" s="292"/>
      <c r="K10" s="292"/>
      <c r="L10" s="292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2"/>
      <c r="F11" s="282"/>
      <c r="G11" s="282"/>
      <c r="H11" s="292"/>
      <c r="I11" s="292"/>
      <c r="J11" s="292"/>
      <c r="K11" s="292"/>
      <c r="L11" s="292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2" t="s">
        <v>9</v>
      </c>
      <c r="F12" s="282"/>
      <c r="G12" s="282"/>
      <c r="H12" s="292" t="s">
        <v>123</v>
      </c>
      <c r="I12" s="292"/>
      <c r="J12" s="292"/>
      <c r="K12" s="292"/>
      <c r="L12" s="292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2"/>
      <c r="F13" s="282"/>
      <c r="G13" s="282"/>
      <c r="H13" s="292"/>
      <c r="I13" s="292"/>
      <c r="J13" s="292"/>
      <c r="K13" s="292"/>
      <c r="L13" s="292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2" t="s">
        <v>10</v>
      </c>
      <c r="F14" s="282"/>
      <c r="G14" s="282"/>
      <c r="H14" s="292" t="s">
        <v>137</v>
      </c>
      <c r="I14" s="292"/>
      <c r="J14" s="292"/>
      <c r="K14" s="292"/>
      <c r="L14" s="292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2"/>
      <c r="F15" s="282"/>
      <c r="G15" s="282"/>
      <c r="H15" s="292"/>
      <c r="I15" s="292"/>
      <c r="J15" s="292"/>
      <c r="K15" s="292"/>
      <c r="L15" s="292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2" t="s">
        <v>11</v>
      </c>
      <c r="F16" s="282"/>
      <c r="G16" s="282"/>
      <c r="H16" s="292" t="s">
        <v>138</v>
      </c>
      <c r="I16" s="292"/>
      <c r="J16" s="292"/>
      <c r="K16" s="292"/>
      <c r="L16" s="292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2"/>
      <c r="F17" s="282"/>
      <c r="G17" s="282"/>
      <c r="H17" s="292"/>
      <c r="I17" s="292"/>
      <c r="J17" s="292"/>
      <c r="K17" s="292"/>
      <c r="L17" s="292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2" t="s">
        <v>12</v>
      </c>
      <c r="F18" s="282"/>
      <c r="G18" s="282"/>
      <c r="H18" s="292"/>
      <c r="I18" s="292"/>
      <c r="J18" s="292"/>
      <c r="K18" s="292"/>
      <c r="L18" s="292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2"/>
      <c r="F19" s="282"/>
      <c r="G19" s="282"/>
      <c r="H19" s="292"/>
      <c r="I19" s="292"/>
      <c r="J19" s="292"/>
      <c r="K19" s="292"/>
      <c r="L19" s="292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2" t="s">
        <v>49</v>
      </c>
      <c r="F20" s="282"/>
      <c r="G20" s="282"/>
      <c r="H20" s="292" t="s">
        <v>109</v>
      </c>
      <c r="I20" s="292"/>
      <c r="J20" s="292"/>
      <c r="K20" s="292"/>
      <c r="L20" s="292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2"/>
      <c r="F21" s="282"/>
      <c r="G21" s="282"/>
      <c r="H21" s="292"/>
      <c r="I21" s="292"/>
      <c r="J21" s="292"/>
      <c r="K21" s="292"/>
      <c r="L21" s="292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2" t="s">
        <v>13</v>
      </c>
      <c r="F22" s="282"/>
      <c r="G22" s="282"/>
      <c r="H22" s="292" t="s">
        <v>122</v>
      </c>
      <c r="I22" s="292"/>
      <c r="J22" s="292"/>
      <c r="K22" s="292"/>
      <c r="L22" s="292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2"/>
      <c r="F23" s="282"/>
      <c r="G23" s="282"/>
      <c r="H23" s="292"/>
      <c r="I23" s="292"/>
      <c r="J23" s="292"/>
      <c r="K23" s="292"/>
      <c r="L23" s="292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heet="1" objects="1" scenarios="1" selectLockedCells="1"/>
  <mergeCells count="19"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D8" sqref="D8"/>
    </sheetView>
  </sheetViews>
  <sheetFormatPr defaultColWidth="9.00390625" defaultRowHeight="12.75"/>
  <sheetData>
    <row r="1" spans="1:44" s="4" customFormat="1" ht="32.25" customHeight="1" thickBot="1" thickTop="1">
      <c r="A1" s="293" t="s">
        <v>89</v>
      </c>
      <c r="B1" s="294"/>
      <c r="C1" s="294"/>
      <c r="D1" s="294"/>
      <c r="E1" s="294"/>
      <c r="F1" s="294"/>
      <c r="G1" s="294"/>
      <c r="H1" s="294"/>
      <c r="I1" s="295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s="4" customFormat="1" ht="18" customHeight="1" thickBot="1" thickTop="1">
      <c r="A2" s="298" t="s">
        <v>17</v>
      </c>
      <c r="B2" s="299"/>
      <c r="C2" s="299"/>
      <c r="D2" s="296">
        <v>45016</v>
      </c>
      <c r="E2" s="297"/>
      <c r="F2" s="297"/>
      <c r="G2" s="297"/>
      <c r="H2" s="164"/>
      <c r="I2" s="165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4" customFormat="1" ht="18" customHeight="1" thickBot="1" thickTop="1">
      <c r="A3" s="298" t="s">
        <v>18</v>
      </c>
      <c r="B3" s="299"/>
      <c r="C3" s="299"/>
      <c r="D3" s="296">
        <v>45082</v>
      </c>
      <c r="E3" s="297"/>
      <c r="F3" s="297"/>
      <c r="G3" s="297"/>
      <c r="H3" s="164"/>
      <c r="I3" s="16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4" customFormat="1" ht="18" customHeight="1" thickBot="1" thickTop="1">
      <c r="A4" s="300" t="s">
        <v>19</v>
      </c>
      <c r="B4" s="301"/>
      <c r="C4" s="301"/>
      <c r="D4" s="302"/>
      <c r="E4" s="303"/>
      <c r="F4" s="303"/>
      <c r="G4" s="303"/>
      <c r="H4" s="166"/>
      <c r="I4" s="167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4" t="s">
        <v>5</v>
      </c>
      <c r="F2" s="304"/>
      <c r="G2" s="304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55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43"/>
      <c r="G4" s="42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43"/>
      <c r="G5" s="42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43"/>
      <c r="G6" s="42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43"/>
      <c r="G7" s="42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43"/>
      <c r="G8" s="42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43"/>
      <c r="G9" s="42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43"/>
      <c r="G10" s="42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43"/>
      <c r="G11" s="42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43"/>
      <c r="G12" s="42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43"/>
      <c r="G13" s="42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43"/>
      <c r="G14" s="42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43"/>
      <c r="G15" s="42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43"/>
      <c r="G16" s="42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4">
      <selection activeCell="E9" sqref="E9:P9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06" t="s">
        <v>24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8"/>
      <c r="AT1" s="26"/>
    </row>
    <row r="2" spans="1:46" ht="18" customHeight="1">
      <c r="A2" s="26"/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1"/>
      <c r="AT2" s="26"/>
    </row>
    <row r="3" spans="1:46" ht="16.5" customHeight="1">
      <c r="A3" s="26"/>
      <c r="B3" s="316" t="s">
        <v>84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26"/>
    </row>
    <row r="4" spans="1:46" ht="16.5" customHeight="1">
      <c r="A4" s="2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18" t="s">
        <v>52</v>
      </c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20"/>
      <c r="AS6" s="313" t="s">
        <v>2</v>
      </c>
      <c r="AT6" s="26"/>
    </row>
    <row r="7" spans="1:46" ht="12.75" customHeight="1">
      <c r="A7" s="26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3"/>
      <c r="AS7" s="314"/>
      <c r="AT7" s="26"/>
    </row>
    <row r="8" spans="1:46" ht="21" customHeight="1">
      <c r="A8" s="26"/>
      <c r="B8" s="312" t="s">
        <v>15</v>
      </c>
      <c r="C8" s="312"/>
      <c r="D8" s="312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5"/>
      <c r="AT8" s="26"/>
    </row>
    <row r="9" spans="1:46" ht="25.5" customHeight="1">
      <c r="A9" s="26"/>
      <c r="B9" s="305" t="s">
        <v>16</v>
      </c>
      <c r="C9" s="305"/>
      <c r="D9" s="305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 t="str">
        <f>IF(SUM(E9:AR9)=0," ",SUM(E9:AR9))</f>
        <v> 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18" t="s">
        <v>53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20"/>
      <c r="AS11" s="313" t="s">
        <v>2</v>
      </c>
      <c r="AT11" s="26"/>
    </row>
    <row r="12" spans="1:46" ht="12.75" customHeight="1">
      <c r="A12" s="26"/>
      <c r="B12" s="321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3"/>
      <c r="AS12" s="314"/>
      <c r="AT12" s="26"/>
    </row>
    <row r="13" spans="1:46" ht="21" customHeight="1">
      <c r="A13" s="26"/>
      <c r="B13" s="312" t="s">
        <v>15</v>
      </c>
      <c r="C13" s="312"/>
      <c r="D13" s="312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5"/>
      <c r="AT13" s="26"/>
    </row>
    <row r="14" spans="1:46" ht="25.5" customHeight="1">
      <c r="A14" s="26"/>
      <c r="B14" s="305" t="s">
        <v>16</v>
      </c>
      <c r="C14" s="305"/>
      <c r="D14" s="305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 t="str">
        <f>IF(SUM(E14:AR14)=0," ",SUM(E14:AR14))</f>
        <v> 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29" t="s">
        <v>54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1"/>
      <c r="AS16" s="325" t="s">
        <v>2</v>
      </c>
      <c r="AT16" s="26"/>
    </row>
    <row r="17" spans="1:46" ht="12.75" customHeight="1">
      <c r="A17" s="26"/>
      <c r="B17" s="332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4"/>
      <c r="AS17" s="326"/>
      <c r="AT17" s="26"/>
    </row>
    <row r="18" spans="1:46" ht="21" customHeight="1">
      <c r="A18" s="26"/>
      <c r="B18" s="328" t="s">
        <v>15</v>
      </c>
      <c r="C18" s="328"/>
      <c r="D18" s="328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7"/>
      <c r="AT18" s="26"/>
    </row>
    <row r="19" spans="1:46" ht="25.5" customHeight="1">
      <c r="A19" s="26"/>
      <c r="B19" s="324" t="s">
        <v>16</v>
      </c>
      <c r="C19" s="324"/>
      <c r="D19" s="324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 t="str">
        <f>IF(SUM(E19:AR19)=0," ",SUM(E19:AR19))</f>
        <v> 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AS11:AS13"/>
    <mergeCell ref="B13:D13"/>
    <mergeCell ref="B11:AR12"/>
    <mergeCell ref="B19:D19"/>
    <mergeCell ref="B14:D14"/>
    <mergeCell ref="AS16:AS18"/>
    <mergeCell ref="B18:D18"/>
    <mergeCell ref="B16:AR17"/>
    <mergeCell ref="B9:D9"/>
    <mergeCell ref="B1:AS2"/>
    <mergeCell ref="B8:D8"/>
    <mergeCell ref="AS6:AS8"/>
    <mergeCell ref="B3:AS4"/>
    <mergeCell ref="B6:AR7"/>
  </mergeCells>
  <dataValidations count="2">
    <dataValidation allowBlank="1" showInputMessage="1" showErrorMessage="1" prompt="Sorunun puan değerini giriniz." sqref="O14:AR14 O9:AR9 O19:AR19"/>
    <dataValidation allowBlank="1" showInputMessage="1" showErrorMessage="1" prompt="Sorunun puan değerini giriniz." sqref="E9:N9 E14:N14 E19:N19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="115" zoomScaleNormal="70" zoomScaleSheetLayoutView="115" zoomScalePageLayoutView="0" workbookViewId="0" topLeftCell="A1">
      <selection activeCell="P17" sqref="P17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ŞEHİT ERHAN DÜNDAR ÇPAL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5"/>
      <c r="AQ1" s="352">
        <f>'Yazılı Tarihleri'!D2</f>
        <v>45016</v>
      </c>
      <c r="AR1" s="352"/>
      <c r="AS1" s="352"/>
      <c r="AT1" s="352"/>
      <c r="AU1" s="352"/>
    </row>
    <row r="2" spans="1:47" ht="16.5" customHeight="1">
      <c r="A2" s="351" t="str">
        <f>'K. Bilgiler'!H10&amp;" / "&amp;'K. Bilgiler'!H12&amp;" SINIFI "&amp;'K. Bilgiler'!H8&amp;" DERSİ "&amp;'K. Bilgiler'!H16&amp;" DÖNEM 1. SINAV ANALİZİ"</f>
        <v>12.SINIF / AL-12D SINIFI SEÇMELİ TÜRK DİLİ VE EDEBİYATI DERSİ I.DÖNEM DÖNEM 1.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2"/>
      <c r="AS2" s="352"/>
      <c r="AT2" s="352"/>
      <c r="AU2" s="352"/>
    </row>
    <row r="3" spans="1:47" ht="84.75" customHeight="1">
      <c r="A3" s="346" t="s">
        <v>85</v>
      </c>
      <c r="B3" s="347"/>
      <c r="C3" s="347"/>
      <c r="D3" s="347"/>
      <c r="E3" s="348"/>
      <c r="F3" s="145" t="s">
        <v>131</v>
      </c>
      <c r="G3" s="145" t="s">
        <v>133</v>
      </c>
      <c r="H3" s="145" t="s">
        <v>127</v>
      </c>
      <c r="I3" s="145" t="s">
        <v>132</v>
      </c>
      <c r="J3" s="145" t="s">
        <v>132</v>
      </c>
      <c r="K3" s="145" t="s">
        <v>134</v>
      </c>
      <c r="L3" s="145" t="s">
        <v>135</v>
      </c>
      <c r="M3" s="145" t="s">
        <v>136</v>
      </c>
      <c r="N3" s="145" t="s">
        <v>128</v>
      </c>
      <c r="O3" s="145" t="s">
        <v>128</v>
      </c>
      <c r="P3" s="145" t="s">
        <v>136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49"/>
      <c r="AU3" s="350"/>
    </row>
    <row r="4" spans="1:47" ht="12.75" customHeight="1">
      <c r="A4" s="383" t="s">
        <v>28</v>
      </c>
      <c r="B4" s="383"/>
      <c r="C4" s="383"/>
      <c r="D4" s="383"/>
      <c r="E4" s="383"/>
      <c r="F4" s="18" t="str">
        <f>IF('NOT Baremi'!E9=0," ",'NOT Baremi'!E9)</f>
        <v> </v>
      </c>
      <c r="G4" s="18" t="str">
        <f>IF('NOT Baremi'!F9=0," ",'NOT Baremi'!F9)</f>
        <v> </v>
      </c>
      <c r="H4" s="18" t="str">
        <f>IF('NOT Baremi'!G9=0," ",'NOT Baremi'!G9)</f>
        <v> </v>
      </c>
      <c r="I4" s="18" t="str">
        <f>IF('NOT Baremi'!H9=0," ",'NOT Baremi'!H9)</f>
        <v> </v>
      </c>
      <c r="J4" s="18" t="str">
        <f>IF('NOT Baremi'!I9=0," ",'NOT Baremi'!I9)</f>
        <v> </v>
      </c>
      <c r="K4" s="18" t="str">
        <f>IF('NOT Baremi'!J9=0," ",'NOT Baremi'!J9)</f>
        <v> </v>
      </c>
      <c r="L4" s="18" t="str">
        <f>IF('NOT Baremi'!K9=0," ",'NOT Baremi'!K9)</f>
        <v> </v>
      </c>
      <c r="M4" s="18" t="str">
        <f>IF('NOT Baremi'!L9=0," ",'NOT Baremi'!L9)</f>
        <v> </v>
      </c>
      <c r="N4" s="18" t="str">
        <f>IF('NOT Baremi'!M9=0," ",'NOT Baremi'!M9)</f>
        <v> </v>
      </c>
      <c r="O4" s="18" t="str">
        <f>IF('NOT Baremi'!N9=0," ",'NOT Baremi'!N9)</f>
        <v> </v>
      </c>
      <c r="P4" s="18" t="str">
        <f>IF('NOT Baremi'!O9=0," ",'NOT Baremi'!O9)</f>
        <v> </v>
      </c>
      <c r="Q4" s="18" t="str">
        <f>IF('NOT Baremi'!P9=0," ",'NOT Baremi'!P9)</f>
        <v> </v>
      </c>
      <c r="R4" s="18" t="str">
        <f>IF('NOT Baremi'!Q9=0," ",'NOT Baremi'!Q9)</f>
        <v> </v>
      </c>
      <c r="S4" s="18" t="str">
        <f>IF('NOT Baremi'!R9=0," ",'NOT Baremi'!R9)</f>
        <v> </v>
      </c>
      <c r="T4" s="18" t="str">
        <f>IF('NOT Baremi'!S9=0," ",'NOT Baremi'!S9)</f>
        <v> </v>
      </c>
      <c r="U4" s="18" t="str">
        <f>IF('NOT Baremi'!T9=0," ",'NOT Baremi'!T9)</f>
        <v> </v>
      </c>
      <c r="V4" s="18" t="str">
        <f>IF('NOT Baremi'!U9=0," ",'NOT Baremi'!U9)</f>
        <v> </v>
      </c>
      <c r="W4" s="18" t="str">
        <f>IF('NOT Baremi'!V9=0," ",'NOT Baremi'!V9)</f>
        <v> </v>
      </c>
      <c r="X4" s="18" t="str">
        <f>IF('NOT Baremi'!W9=0," ",'NOT Baremi'!W9)</f>
        <v> </v>
      </c>
      <c r="Y4" s="18" t="str">
        <f>IF('NOT Baremi'!X9=0," ",'NOT Baremi'!X9)</f>
        <v> </v>
      </c>
      <c r="Z4" s="18" t="str">
        <f>IF('NOT Baremi'!Y9=0," ",'NOT Baremi'!Y9)</f>
        <v> </v>
      </c>
      <c r="AA4" s="18" t="str">
        <f>IF('NOT Baremi'!Z9=0," ",'NOT Baremi'!Z9)</f>
        <v> </v>
      </c>
      <c r="AB4" s="18" t="str">
        <f>IF('NOT Baremi'!AA9=0," ",'NOT Baremi'!AA9)</f>
        <v> </v>
      </c>
      <c r="AC4" s="18" t="str">
        <f>IF('NOT Baremi'!AB9=0," ",'NOT Baremi'!AB9)</f>
        <v> </v>
      </c>
      <c r="AD4" s="18" t="str">
        <f>IF('NOT Baremi'!AC9=0," ",'NOT Baremi'!AC9)</f>
        <v> 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 t="str">
        <f>IF(SUM(F4:AS4)=0," ",SUM(F4:AS4))</f>
        <v> </v>
      </c>
      <c r="AU4" s="372" t="s">
        <v>100</v>
      </c>
    </row>
    <row r="5" spans="1:47" ht="38.2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Baremi'!E9&gt;0,'NOT Baremi'!E8&amp;"."&amp;"SORU"," ")</f>
        <v> </v>
      </c>
      <c r="G5" s="17" t="str">
        <f>IF('NOT Baremi'!F9&gt;0,'NOT Baremi'!F8&amp;"."&amp;"SORU"," ")</f>
        <v> </v>
      </c>
      <c r="H5" s="17" t="str">
        <f>IF('NOT Baremi'!G9&gt;0,'NOT Baremi'!G8&amp;"."&amp;"SORU"," ")</f>
        <v> </v>
      </c>
      <c r="I5" s="17" t="str">
        <f>IF('NOT Baremi'!H9&gt;0,'NOT Baremi'!H8&amp;"."&amp;"SORU"," ")</f>
        <v> </v>
      </c>
      <c r="J5" s="17" t="str">
        <f>IF('NOT Baremi'!I9&gt;0,'NOT Baremi'!I8&amp;"."&amp;"SORU"," ")</f>
        <v> </v>
      </c>
      <c r="K5" s="17" t="str">
        <f>IF('NOT Baremi'!J9&gt;0,'NOT Baremi'!J8&amp;"."&amp;"SORU"," ")</f>
        <v> </v>
      </c>
      <c r="L5" s="17" t="str">
        <f>IF('NOT Baremi'!K9&gt;0,'NOT Baremi'!K8&amp;"."&amp;"SORU"," ")</f>
        <v> </v>
      </c>
      <c r="M5" s="17" t="str">
        <f>IF('NOT Baremi'!L9&gt;0,'NOT Baremi'!L8&amp;"."&amp;"SORU"," ")</f>
        <v> </v>
      </c>
      <c r="N5" s="17" t="str">
        <f>IF('NOT Baremi'!M9&gt;0,'NOT Baremi'!M8&amp;"."&amp;"SORU"," ")</f>
        <v> </v>
      </c>
      <c r="O5" s="17" t="str">
        <f>IF('NOT Baremi'!N9&gt;0,'NOT Baremi'!N8&amp;"."&amp;"SORU"," ")</f>
        <v> </v>
      </c>
      <c r="P5" s="17" t="str">
        <f>IF('NOT Baremi'!O9&gt;0,'NOT Baremi'!O8&amp;"."&amp;"SORU"," ")</f>
        <v> </v>
      </c>
      <c r="Q5" s="17" t="str">
        <f>IF('NOT Baremi'!P9&gt;0,'NOT Baremi'!P8&amp;"."&amp;"SORU"," ")</f>
        <v> </v>
      </c>
      <c r="R5" s="17" t="str">
        <f>IF('NOT Baremi'!Q9&gt;0,'NOT Baremi'!Q8&amp;"."&amp;"SORU"," ")</f>
        <v> </v>
      </c>
      <c r="S5" s="17" t="str">
        <f>IF('NOT Baremi'!R9&gt;0,'NOT Baremi'!R8&amp;"."&amp;"SORU"," ")</f>
        <v> </v>
      </c>
      <c r="T5" s="17" t="str">
        <f>IF('NOT Baremi'!S9&gt;0,'NOT Baremi'!S8&amp;"."&amp;"SORU"," ")</f>
        <v> </v>
      </c>
      <c r="U5" s="17" t="str">
        <f>IF('NOT Baremi'!T9&gt;0,'NOT Baremi'!T8&amp;"."&amp;"SORU"," ")</f>
        <v> </v>
      </c>
      <c r="V5" s="17" t="str">
        <f>IF('NOT Baremi'!U9&gt;0,'NOT Baremi'!U8&amp;"."&amp;"SORU"," ")</f>
        <v> </v>
      </c>
      <c r="W5" s="17" t="str">
        <f>IF('NOT Baremi'!V9&gt;0,'NOT Baremi'!V8&amp;"."&amp;"SORU"," ")</f>
        <v> </v>
      </c>
      <c r="X5" s="17" t="str">
        <f>IF('NOT Baremi'!W9&gt;0,'NOT Baremi'!W8&amp;"."&amp;"SORU"," ")</f>
        <v> </v>
      </c>
      <c r="Y5" s="17" t="str">
        <f>IF('NOT Baremi'!X9&gt;0,'NOT Baremi'!X8&amp;"."&amp;"SORU"," ")</f>
        <v> </v>
      </c>
      <c r="Z5" s="17" t="str">
        <f>IF('NOT Baremi'!Y9&gt;0,'NOT Baremi'!Y8&amp;"."&amp;"SORU"," ")</f>
        <v> </v>
      </c>
      <c r="AA5" s="17" t="str">
        <f>IF('NOT Baremi'!Z9&gt;0,'NOT Baremi'!Z8&amp;"."&amp;"SORU"," ")</f>
        <v> </v>
      </c>
      <c r="AB5" s="17" t="str">
        <f>IF('NOT Baremi'!AA9&gt;0,'NOT Baremi'!AA8&amp;"."&amp;"SORU"," ")</f>
        <v> </v>
      </c>
      <c r="AC5" s="17" t="str">
        <f>IF('NOT Baremi'!AB9&gt;0,'NOT Baremi'!AB8&amp;"."&amp;"SORU"," ")</f>
        <v> </v>
      </c>
      <c r="AD5" s="17" t="str">
        <f>IF('NOT Baremi'!AC9&gt;0,'NOT Baremi'!AC8&amp;"."&amp;"SORU"," ")</f>
        <v> 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373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 t="str">
        <f>IF(COUNTBLANK(F6:AS6)=COLUMNS(F6:AS6)," ",IF(SUM(F6:AS6)=0,0,SUM(F6:AS6)))</f>
        <v> </v>
      </c>
      <c r="AU6" s="21" t="str">
        <f aca="true" t="shared" si="0" ref="AU6:AU45"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1" ref="AT7:AT45">IF(COUNTBLANK(F7:AS7)=COLUMNS(F7:AS7)," ",IF(SUM(F7:AS7)=0,0,SUM(F7:AS7)))</f>
        <v> </v>
      </c>
      <c r="AU7" s="21" t="str">
        <f t="shared" si="0"/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 t="str">
        <f t="shared" si="1"/>
        <v> </v>
      </c>
      <c r="AU8" s="21" t="str">
        <f>IF(AT8=" "," ",IF(AT8&gt;=85,5,IF(AT8&gt;=70,4,IF(AT8&gt;=60,3,IF(AT8&gt;=50,2,IF(AT8&gt;=0,1,0))))))</f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1"/>
        <v> </v>
      </c>
      <c r="AU9" s="21" t="str">
        <f t="shared" si="0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 t="str">
        <f t="shared" si="1"/>
        <v> </v>
      </c>
      <c r="AU10" s="21" t="str">
        <f t="shared" si="0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1"/>
        <v> </v>
      </c>
      <c r="AU11" s="21" t="str">
        <f t="shared" si="0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 t="str">
        <f t="shared" si="1"/>
        <v> </v>
      </c>
      <c r="AU12" s="21" t="str">
        <f t="shared" si="0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1"/>
        <v> </v>
      </c>
      <c r="AU13" s="21" t="str">
        <f t="shared" si="0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 t="str">
        <f t="shared" si="1"/>
        <v> </v>
      </c>
      <c r="AU14" s="21" t="str">
        <f t="shared" si="0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1"/>
        <v> </v>
      </c>
      <c r="AU15" s="21" t="str">
        <f t="shared" si="0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 t="str">
        <f t="shared" si="1"/>
        <v> </v>
      </c>
      <c r="AU16" s="21" t="str">
        <f t="shared" si="0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1"/>
        <v> </v>
      </c>
      <c r="AU17" s="21" t="str">
        <f t="shared" si="0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 t="str">
        <f t="shared" si="1"/>
        <v> </v>
      </c>
      <c r="AU18" s="21" t="str">
        <f t="shared" si="0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1"/>
        <v> </v>
      </c>
      <c r="AU19" s="21" t="str">
        <f t="shared" si="0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 t="str">
        <f t="shared" si="1"/>
        <v> </v>
      </c>
      <c r="AU20" s="21" t="str">
        <f t="shared" si="0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1"/>
        <v> </v>
      </c>
      <c r="AU21" s="21" t="str">
        <f t="shared" si="0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 t="str">
        <f t="shared" si="1"/>
        <v> </v>
      </c>
      <c r="AU22" s="21" t="str">
        <f t="shared" si="0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1"/>
        <v> </v>
      </c>
      <c r="AU23" s="21" t="str">
        <f t="shared" si="0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 t="str">
        <f t="shared" si="1"/>
        <v> </v>
      </c>
      <c r="AU24" s="21" t="str">
        <f t="shared" si="0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1"/>
        <v> </v>
      </c>
      <c r="AU25" s="21" t="str">
        <f t="shared" si="0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 t="str">
        <f t="shared" si="1"/>
        <v> </v>
      </c>
      <c r="AU26" s="21" t="str">
        <f t="shared" si="0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1"/>
        <v> </v>
      </c>
      <c r="AU27" s="21" t="str">
        <f t="shared" si="0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 t="str">
        <f t="shared" si="1"/>
        <v> </v>
      </c>
      <c r="AU28" s="21" t="str">
        <f t="shared" si="0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1"/>
        <v> </v>
      </c>
      <c r="AU29" s="21" t="str">
        <f t="shared" si="0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1"/>
        <v> </v>
      </c>
      <c r="AU30" s="21" t="str">
        <f t="shared" si="0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1"/>
        <v> </v>
      </c>
      <c r="AU31" s="21" t="str">
        <f t="shared" si="0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1"/>
        <v> </v>
      </c>
      <c r="AU32" s="21" t="str">
        <f t="shared" si="0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1"/>
        <v> </v>
      </c>
      <c r="AU33" s="21" t="str">
        <f t="shared" si="0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1"/>
        <v> </v>
      </c>
      <c r="AU34" s="21" t="str">
        <f t="shared" si="0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1"/>
        <v> </v>
      </c>
      <c r="AU35" s="21" t="str">
        <f t="shared" si="0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6"/>
      <c r="AU50" s="387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6"/>
      <c r="AU51" s="387"/>
    </row>
    <row r="52" spans="1:47" ht="21.75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6"/>
      <c r="AU53" s="387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6"/>
      <c r="AU54" s="387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1"/>
      <c r="AU55" s="391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2"/>
      <c r="AU56" s="392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59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57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67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58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v>45021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368">
        <v>45021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337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14"/>
      <c r="AQ91" s="362" t="str">
        <f>'K. Bilgiler'!H22</f>
        <v>AZİZ YAMAN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337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9" t="str">
        <f>'K. Bilgiler'!H20</f>
        <v>TÜRK DİLİ VE EDEBİYATI</v>
      </c>
      <c r="AH92" s="400"/>
      <c r="AI92" s="400"/>
      <c r="AJ92" s="400"/>
      <c r="AK92" s="400"/>
      <c r="AL92" s="400"/>
      <c r="AM92" s="400"/>
      <c r="AN92" s="400"/>
      <c r="AO92" s="401"/>
      <c r="AP92" s="13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2"/>
      <c r="AH93" s="403"/>
      <c r="AI93" s="403"/>
      <c r="AJ93" s="403"/>
      <c r="AK93" s="403"/>
      <c r="AL93" s="403"/>
      <c r="AM93" s="403"/>
      <c r="AN93" s="403"/>
      <c r="AO93" s="404"/>
      <c r="AP93" s="81"/>
      <c r="AQ93" s="388"/>
      <c r="AR93" s="389"/>
      <c r="AS93" s="389"/>
      <c r="AT93" s="389"/>
      <c r="AU93" s="390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48:E48"/>
    <mergeCell ref="C36:E36"/>
    <mergeCell ref="A47:E47"/>
    <mergeCell ref="C42:E42"/>
    <mergeCell ref="C37:E37"/>
    <mergeCell ref="C41:E41"/>
    <mergeCell ref="C44:E44"/>
    <mergeCell ref="C40:E40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130" zoomScaleNormal="70" zoomScaleSheetLayoutView="130" zoomScalePageLayoutView="0" workbookViewId="0" topLeftCell="A6">
      <selection activeCell="F6" sqref="F6:K3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ŞEHİT ERHAN DÜNDAR ÇPAL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5"/>
      <c r="AQ1" s="352">
        <f>'Yazılı Tarihleri'!D3</f>
        <v>45082</v>
      </c>
      <c r="AR1" s="352"/>
      <c r="AS1" s="352"/>
      <c r="AT1" s="352"/>
      <c r="AU1" s="352"/>
    </row>
    <row r="2" spans="1:47" ht="16.5" customHeight="1">
      <c r="A2" s="351" t="str">
        <f>'K. Bilgiler'!H10&amp;" / "&amp;'K. Bilgiler'!H12&amp;" SINIFI "&amp;'K. Bilgiler'!H8&amp;" DERSİ "&amp;'K. Bilgiler'!H16&amp;" DÖNEM 2. SINAV ANALİZİ"</f>
        <v>12.SINIF / AL-12D SINIFI SEÇMELİ TÜRK DİLİ VE EDEBİYATI DERSİ I.DÖNEM DÖNEM 2.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2"/>
      <c r="AR2" s="352"/>
      <c r="AS2" s="352"/>
      <c r="AT2" s="352"/>
      <c r="AU2" s="352"/>
    </row>
    <row r="3" spans="1:47" ht="84.75" customHeight="1">
      <c r="A3" s="346" t="s">
        <v>85</v>
      </c>
      <c r="B3" s="347"/>
      <c r="C3" s="347"/>
      <c r="D3" s="347"/>
      <c r="E3" s="348"/>
      <c r="F3" s="145" t="s">
        <v>125</v>
      </c>
      <c r="G3" s="145" t="s">
        <v>126</v>
      </c>
      <c r="H3" s="145" t="s">
        <v>125</v>
      </c>
      <c r="I3" s="145" t="s">
        <v>127</v>
      </c>
      <c r="J3" s="145" t="s">
        <v>128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349"/>
      <c r="AU3" s="350"/>
    </row>
    <row r="4" spans="1:47" ht="12.75" customHeight="1">
      <c r="A4" s="383" t="s">
        <v>28</v>
      </c>
      <c r="B4" s="383"/>
      <c r="C4" s="383"/>
      <c r="D4" s="383"/>
      <c r="E4" s="383"/>
      <c r="F4" s="18" t="str">
        <f>IF('NOT Baremi'!E14=0," ",'NOT Baremi'!E14)</f>
        <v> </v>
      </c>
      <c r="G4" s="18" t="str">
        <f>IF('NOT Baremi'!F14=0," ",'NOT Baremi'!F14)</f>
        <v> </v>
      </c>
      <c r="H4" s="18" t="str">
        <f>IF('NOT Baremi'!G14=0," ",'NOT Baremi'!G14)</f>
        <v> </v>
      </c>
      <c r="I4" s="18" t="str">
        <f>IF('NOT Baremi'!H14=0," ",'NOT Baremi'!H14)</f>
        <v> </v>
      </c>
      <c r="J4" s="18" t="str">
        <f>IF('NOT Baremi'!I14=0," ",'NOT Baremi'!I14)</f>
        <v> </v>
      </c>
      <c r="K4" s="18" t="str">
        <f>IF('NOT Baremi'!J14=0," ",'NOT Baremi'!J14)</f>
        <v> </v>
      </c>
      <c r="L4" s="18" t="str">
        <f>IF('NOT Baremi'!K14=0," ",'NOT Baremi'!K14)</f>
        <v> </v>
      </c>
      <c r="M4" s="18" t="str">
        <f>IF('NOT Baremi'!L14=0," ",'NOT Baremi'!L14)</f>
        <v> </v>
      </c>
      <c r="N4" s="18" t="str">
        <f>IF('NOT Baremi'!M14=0," ",'NOT Baremi'!M14)</f>
        <v> </v>
      </c>
      <c r="O4" s="18" t="str">
        <f>IF('NOT Baremi'!N14=0," ",'NOT Baremi'!N14)</f>
        <v> </v>
      </c>
      <c r="P4" s="18" t="str">
        <f>IF('NOT Baremi'!O14=0," ",'NOT Baremi'!O14)</f>
        <v> </v>
      </c>
      <c r="Q4" s="18" t="str">
        <f>IF('NOT Baremi'!P14=0," ",'NOT Baremi'!P14)</f>
        <v> </v>
      </c>
      <c r="R4" s="18" t="str">
        <f>IF('NOT Baremi'!Q14=0," ",'NOT Baremi'!Q14)</f>
        <v> </v>
      </c>
      <c r="S4" s="18" t="str">
        <f>IF('NOT Baremi'!R14=0," ",'NOT Baremi'!R14)</f>
        <v> </v>
      </c>
      <c r="T4" s="18" t="str">
        <f>IF('NOT Baremi'!S14=0," ",'NOT Baremi'!S14)</f>
        <v> </v>
      </c>
      <c r="U4" s="18" t="str">
        <f>IF('NOT Baremi'!T14=0," ",'NOT Baremi'!T14)</f>
        <v> </v>
      </c>
      <c r="V4" s="18" t="str">
        <f>IF('NOT Baremi'!U14=0," ",'NOT Baremi'!U14)</f>
        <v> </v>
      </c>
      <c r="W4" s="18" t="str">
        <f>IF('NOT Baremi'!V14=0," ",'NOT Baremi'!V14)</f>
        <v> </v>
      </c>
      <c r="X4" s="18" t="str">
        <f>IF('NOT Baremi'!W14=0," ",'NOT Baremi'!W14)</f>
        <v> </v>
      </c>
      <c r="Y4" s="18" t="str">
        <f>IF('NOT Baremi'!X14=0," ",'NOT Baremi'!X14)</f>
        <v> </v>
      </c>
      <c r="Z4" s="18" t="str">
        <f>IF('NOT Baremi'!Y14=0," ",'NOT Baremi'!Y14)</f>
        <v> </v>
      </c>
      <c r="AA4" s="18" t="str">
        <f>IF('NOT Baremi'!Z14=0," ",'NOT Baremi'!Z14)</f>
        <v> </v>
      </c>
      <c r="AB4" s="18" t="str">
        <f>IF('NOT Baremi'!AA14=0," ",'NOT Baremi'!AA14)</f>
        <v> </v>
      </c>
      <c r="AC4" s="18" t="str">
        <f>IF('NOT Baremi'!AB14=0," ",'NOT Baremi'!AB14)</f>
        <v> </v>
      </c>
      <c r="AD4" s="18" t="str">
        <f>IF('NOT Baremi'!AC14=0," ",'NOT Baremi'!AC14)</f>
        <v> </v>
      </c>
      <c r="AE4" s="18" t="str">
        <f>IF('NOT Baremi'!AD14=0," ",'NOT Baremi'!AD14)</f>
        <v> 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 t="str">
        <f>IF(SUM(F4:AS4)=0," ",SUM(F4:AS4))</f>
        <v> </v>
      </c>
      <c r="AU4" s="412" t="s">
        <v>26</v>
      </c>
    </row>
    <row r="5" spans="1:47" ht="37.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Baremi'!E14&gt;0,'NOT Baremi'!E13&amp;"."&amp;"SORU"," ")</f>
        <v> </v>
      </c>
      <c r="G5" s="17" t="str">
        <f>IF('NOT Baremi'!F14&gt;0,'NOT Baremi'!F13&amp;"."&amp;"SORU"," ")</f>
        <v> </v>
      </c>
      <c r="H5" s="17" t="str">
        <f>IF('NOT Baremi'!G14&gt;0,'NOT Baremi'!G13&amp;"."&amp;"SORU"," ")</f>
        <v> </v>
      </c>
      <c r="I5" s="17" t="str">
        <f>IF('NOT Baremi'!H14&gt;0,'NOT Baremi'!H13&amp;"."&amp;"SORU"," ")</f>
        <v> </v>
      </c>
      <c r="J5" s="17" t="str">
        <f>IF('NOT Baremi'!I14&gt;0,'NOT Baremi'!I13&amp;"."&amp;"SORU"," ")</f>
        <v> </v>
      </c>
      <c r="K5" s="17" t="str">
        <f>IF('NOT Baremi'!J14&gt;0,'NOT Baremi'!J13&amp;"."&amp;"SORU"," ")</f>
        <v> </v>
      </c>
      <c r="L5" s="17" t="str">
        <f>IF('NOT Baremi'!K14&gt;0,'NOT Baremi'!K13&amp;"."&amp;"SORU"," ")</f>
        <v> </v>
      </c>
      <c r="M5" s="17" t="str">
        <f>IF('NOT Baremi'!L14&gt;0,'NOT Baremi'!L13&amp;"."&amp;"SORU"," ")</f>
        <v> </v>
      </c>
      <c r="N5" s="17" t="str">
        <f>IF('NOT Baremi'!M14&gt;0,'NOT Baremi'!M13&amp;"."&amp;"SORU"," ")</f>
        <v> </v>
      </c>
      <c r="O5" s="17" t="str">
        <f>IF('NOT Baremi'!N14&gt;0,'NOT Baremi'!N13&amp;"."&amp;"SORU"," ")</f>
        <v> </v>
      </c>
      <c r="P5" s="17" t="str">
        <f>IF('NOT Baremi'!O14&gt;0,'NOT Baremi'!O13&amp;"."&amp;"SORU"," ")</f>
        <v> </v>
      </c>
      <c r="Q5" s="17" t="str">
        <f>IF('NOT Baremi'!P14&gt;0,'NOT Baremi'!P13&amp;"."&amp;"SORU"," ")</f>
        <v> </v>
      </c>
      <c r="R5" s="17" t="str">
        <f>IF('NOT Baremi'!Q14&gt;0,'NOT Baremi'!Q13&amp;"."&amp;"SORU"," ")</f>
        <v> </v>
      </c>
      <c r="S5" s="17" t="str">
        <f>IF('NOT Baremi'!R14&gt;0,'NOT Baremi'!R13&amp;"."&amp;"SORU"," ")</f>
        <v> </v>
      </c>
      <c r="T5" s="17" t="str">
        <f>IF('NOT Baremi'!S14&gt;0,'NOT Baremi'!S13&amp;"."&amp;"SORU"," ")</f>
        <v> </v>
      </c>
      <c r="U5" s="17" t="str">
        <f>IF('NOT Baremi'!T14&gt;0,'NOT Baremi'!T13&amp;"."&amp;"SORU"," ")</f>
        <v> </v>
      </c>
      <c r="V5" s="17" t="str">
        <f>IF('NOT Baremi'!U14&gt;0,'NOT Baremi'!U13&amp;"."&amp;"SORU"," ")</f>
        <v> </v>
      </c>
      <c r="W5" s="17" t="str">
        <f>IF('NOT Baremi'!V14&gt;0,'NOT Baremi'!V13&amp;"."&amp;"SORU"," ")</f>
        <v> </v>
      </c>
      <c r="X5" s="17" t="str">
        <f>IF('NOT Baremi'!W14&gt;0,'NOT Baremi'!W13&amp;"."&amp;"SORU"," ")</f>
        <v> </v>
      </c>
      <c r="Y5" s="17" t="str">
        <f>IF('NOT Baremi'!X14&gt;0,'NOT Baremi'!X13&amp;"."&amp;"SORU"," ")</f>
        <v> </v>
      </c>
      <c r="Z5" s="17" t="str">
        <f>IF('NOT Baremi'!Y14&gt;0,'NOT Baremi'!Y13&amp;"."&amp;"SORU"," ")</f>
        <v> </v>
      </c>
      <c r="AA5" s="17" t="str">
        <f>IF('NOT Baremi'!Z14&gt;0,'NOT Baremi'!Z13&amp;"."&amp;"SORU"," ")</f>
        <v> </v>
      </c>
      <c r="AB5" s="17" t="str">
        <f>IF('NOT Baremi'!AA14&gt;0,'NOT Baremi'!AA13&amp;"."&amp;"SORU"," ")</f>
        <v> </v>
      </c>
      <c r="AC5" s="17" t="str">
        <f>IF('NOT Baremi'!AB14&gt;0,'NOT Baremi'!AB13&amp;"."&amp;"SORU"," ")</f>
        <v> </v>
      </c>
      <c r="AD5" s="17" t="str">
        <f>IF('NOT Baremi'!AC14&gt;0,'NOT Baremi'!AC13&amp;"."&amp;"SORU"," ")</f>
        <v> </v>
      </c>
      <c r="AE5" s="17" t="str">
        <f>IF('NOT Baremi'!AD14&gt;0,'NOT Baremi'!AD13&amp;"."&amp;"SORU"," ")</f>
        <v> 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2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 t="str">
        <f>IF(COUNTBLANK(F6:AS6)=COLUMNS(F6:AS6)," ",IF(SUM(F6:AS6)=0,0,SUM(F6:AS6)))</f>
        <v> </v>
      </c>
      <c r="AU6" s="21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0" ref="AT7:AT45">IF(COUNTBLANK(F7:AS7)=COLUMNS(F7:AS7)," ",IF(SUM(F7:AS7)=0,0,SUM(F7:AS7)))</f>
        <v> </v>
      </c>
      <c r="AU7" s="21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 t="str">
        <f t="shared" si="0"/>
        <v> </v>
      </c>
      <c r="AU8" s="21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> </v>
      </c>
      <c r="AU9" s="21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 t="str">
        <f t="shared" si="0"/>
        <v> </v>
      </c>
      <c r="AU10" s="21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> </v>
      </c>
      <c r="AU11" s="21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 t="str">
        <f t="shared" si="0"/>
        <v> </v>
      </c>
      <c r="AU12" s="21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> </v>
      </c>
      <c r="AU13" s="21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 t="str">
        <f t="shared" si="0"/>
        <v> </v>
      </c>
      <c r="AU14" s="21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> </v>
      </c>
      <c r="AU15" s="21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 t="str">
        <f t="shared" si="0"/>
        <v> </v>
      </c>
      <c r="AU16" s="21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> </v>
      </c>
      <c r="AU17" s="21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 t="str">
        <f t="shared" si="0"/>
        <v> </v>
      </c>
      <c r="AU18" s="21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> </v>
      </c>
      <c r="AU19" s="21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 t="str">
        <f t="shared" si="0"/>
        <v> </v>
      </c>
      <c r="AU20" s="21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> </v>
      </c>
      <c r="AU21" s="21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 t="str">
        <f t="shared" si="0"/>
        <v> </v>
      </c>
      <c r="AU22" s="21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> </v>
      </c>
      <c r="AU23" s="21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 t="str">
        <f t="shared" si="0"/>
        <v> </v>
      </c>
      <c r="AU24" s="21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> </v>
      </c>
      <c r="AU25" s="21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 t="str">
        <f t="shared" si="0"/>
        <v> </v>
      </c>
      <c r="AU26" s="21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> </v>
      </c>
      <c r="AU27" s="21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 t="str">
        <f t="shared" si="0"/>
        <v> </v>
      </c>
      <c r="AU28" s="21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86"/>
      <c r="AU50" s="387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86"/>
      <c r="AU51" s="387"/>
    </row>
    <row r="52" spans="1:47" ht="21.75" customHeight="1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86"/>
      <c r="AU53" s="387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86"/>
      <c r="AU54" s="387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91"/>
      <c r="AU55" s="391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92"/>
      <c r="AU56" s="392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98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61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68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3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60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v>45090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413" t="s">
        <v>129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337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14"/>
      <c r="AQ91" s="362" t="str">
        <f>'K. Bilgiler'!H22</f>
        <v>AZİZ YAMAN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337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99" t="str">
        <f>'K. Bilgiler'!H20</f>
        <v>TÜRK DİLİ VE EDEBİYATI</v>
      </c>
      <c r="AH92" s="400"/>
      <c r="AI92" s="400"/>
      <c r="AJ92" s="400"/>
      <c r="AK92" s="400"/>
      <c r="AL92" s="400"/>
      <c r="AM92" s="400"/>
      <c r="AN92" s="400"/>
      <c r="AO92" s="401"/>
      <c r="AP92" s="13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02"/>
      <c r="AH93" s="403"/>
      <c r="AI93" s="403"/>
      <c r="AJ93" s="403"/>
      <c r="AK93" s="403"/>
      <c r="AL93" s="403"/>
      <c r="AM93" s="403"/>
      <c r="AN93" s="403"/>
      <c r="AO93" s="404"/>
      <c r="AP93" s="81"/>
      <c r="AQ93" s="388"/>
      <c r="AR93" s="389"/>
      <c r="AS93" s="389"/>
      <c r="AT93" s="389"/>
      <c r="AU93" s="390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19">
      <selection activeCell="R9" sqref="R9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2" customWidth="1"/>
    <col min="47" max="47" width="4.625" style="4" hidden="1" customWidth="1"/>
    <col min="48" max="16384" width="9.125" style="4" customWidth="1"/>
  </cols>
  <sheetData>
    <row r="1" spans="1:47" ht="17.25" customHeight="1">
      <c r="A1" s="353" t="str">
        <f>'K. Bilgiler'!H14&amp;" EĞİTİM ÖĞRETİM YILI "&amp;'K. Bilgiler'!H6</f>
        <v>2023-2024 EĞİTİM ÖĞRETİM YILI ŞEHİT ERHAN DÜNDAR ÇPAL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414">
        <f>'Yazılı Tarihleri'!D4</f>
        <v>0</v>
      </c>
      <c r="AR1" s="415"/>
      <c r="AS1" s="415"/>
      <c r="AT1" s="415"/>
      <c r="AU1" s="416"/>
    </row>
    <row r="2" spans="1:47" ht="16.5" customHeight="1">
      <c r="A2" s="351" t="str">
        <f>'K. Bilgiler'!H10&amp;" / "&amp;'K. Bilgiler'!H12&amp;" SINIFI "&amp;'K. Bilgiler'!H8&amp;" DERSİ "&amp;'K. Bilgiler'!H16&amp;" DÖNEM 3. SINAV ANALİZİ"</f>
        <v>12.SINIF / AL-12D SINIFI SEÇMELİ TÜRK DİLİ VE EDEBİYATI DERSİ I.DÖNEM DÖNEM 3. SINAV ANALİZİ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420"/>
      <c r="AQ2" s="417"/>
      <c r="AR2" s="418"/>
      <c r="AS2" s="418"/>
      <c r="AT2" s="418"/>
      <c r="AU2" s="419"/>
    </row>
    <row r="3" spans="1:47" ht="84.75" customHeight="1">
      <c r="A3" s="346" t="s">
        <v>85</v>
      </c>
      <c r="B3" s="347"/>
      <c r="C3" s="347"/>
      <c r="D3" s="347"/>
      <c r="E3" s="348"/>
      <c r="F3" s="145" t="s">
        <v>112</v>
      </c>
      <c r="G3" s="145" t="s">
        <v>113</v>
      </c>
      <c r="H3" s="145" t="s">
        <v>114</v>
      </c>
      <c r="I3" s="145" t="s">
        <v>112</v>
      </c>
      <c r="J3" s="145" t="s">
        <v>115</v>
      </c>
      <c r="K3" s="145" t="s">
        <v>116</v>
      </c>
      <c r="L3" s="145" t="s">
        <v>115</v>
      </c>
      <c r="M3" s="145" t="s">
        <v>117</v>
      </c>
      <c r="N3" s="145" t="s">
        <v>110</v>
      </c>
      <c r="O3" s="145" t="s">
        <v>117</v>
      </c>
      <c r="P3" s="145" t="s">
        <v>118</v>
      </c>
      <c r="Q3" s="145" t="s">
        <v>119</v>
      </c>
      <c r="R3" s="145" t="s">
        <v>120</v>
      </c>
      <c r="S3" s="145" t="s">
        <v>120</v>
      </c>
      <c r="T3" s="145" t="s">
        <v>120</v>
      </c>
      <c r="U3" s="145" t="s">
        <v>120</v>
      </c>
      <c r="V3" s="145" t="s">
        <v>120</v>
      </c>
      <c r="W3" s="145" t="s">
        <v>120</v>
      </c>
      <c r="X3" s="145" t="s">
        <v>120</v>
      </c>
      <c r="Y3" s="145" t="s">
        <v>120</v>
      </c>
      <c r="Z3" s="145" t="s">
        <v>120</v>
      </c>
      <c r="AA3" s="145" t="s">
        <v>120</v>
      </c>
      <c r="AB3" s="145" t="s">
        <v>120</v>
      </c>
      <c r="AC3" s="145" t="s">
        <v>120</v>
      </c>
      <c r="AD3" s="145" t="s">
        <v>120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09"/>
      <c r="AR3" s="209"/>
      <c r="AS3" s="210"/>
      <c r="AT3" s="421"/>
      <c r="AU3" s="422"/>
    </row>
    <row r="4" spans="1:47" ht="12.75" customHeight="1">
      <c r="A4" s="383" t="s">
        <v>28</v>
      </c>
      <c r="B4" s="383"/>
      <c r="C4" s="383"/>
      <c r="D4" s="383"/>
      <c r="E4" s="383"/>
      <c r="F4" s="18" t="str">
        <f>IF('NOT Baremi'!E19=0," ",'NOT Baremi'!E19)</f>
        <v> </v>
      </c>
      <c r="G4" s="18" t="str">
        <f>IF('NOT Baremi'!F19=0," ",'NOT Baremi'!F19)</f>
        <v> </v>
      </c>
      <c r="H4" s="18" t="str">
        <f>IF('NOT Baremi'!G19=0," ",'NOT Baremi'!G19)</f>
        <v> </v>
      </c>
      <c r="I4" s="18" t="str">
        <f>IF('NOT Baremi'!H19=0," ",'NOT Baremi'!H19)</f>
        <v> </v>
      </c>
      <c r="J4" s="18" t="str">
        <f>IF('NOT Baremi'!I19=0," ",'NOT Baremi'!I19)</f>
        <v> </v>
      </c>
      <c r="K4" s="18" t="str">
        <f>IF('NOT Baremi'!J19=0," ",'NOT Baremi'!J19)</f>
        <v> </v>
      </c>
      <c r="L4" s="18" t="str">
        <f>IF('NOT Baremi'!K19=0," ",'NOT Baremi'!K19)</f>
        <v> </v>
      </c>
      <c r="M4" s="18" t="str">
        <f>IF('NOT Baremi'!L19=0," ",'NOT Baremi'!L19)</f>
        <v> </v>
      </c>
      <c r="N4" s="18" t="str">
        <f>IF('NOT Baremi'!M19=0," ",'NOT Baremi'!M19)</f>
        <v> </v>
      </c>
      <c r="O4" s="18" t="str">
        <f>IF('NOT Baremi'!N19=0," ",'NOT Baremi'!N19)</f>
        <v> </v>
      </c>
      <c r="P4" s="18" t="str">
        <f>IF('NOT Baremi'!O19=0," ",'NOT Baremi'!O19)</f>
        <v> </v>
      </c>
      <c r="Q4" s="18" t="str">
        <f>IF('NOT Baremi'!P19=0," ",'NOT Baremi'!P19)</f>
        <v> </v>
      </c>
      <c r="R4" s="18" t="str">
        <f>IF('NOT Baremi'!Q19=0," ",'NOT Baremi'!Q19)</f>
        <v> </v>
      </c>
      <c r="S4" s="18" t="str">
        <f>IF('NOT Baremi'!R19=0," ",'NOT Baremi'!R19)</f>
        <v> </v>
      </c>
      <c r="T4" s="18" t="str">
        <f>IF('NOT Baremi'!S19=0," ",'NOT Baremi'!S19)</f>
        <v> </v>
      </c>
      <c r="U4" s="18" t="str">
        <f>IF('NOT Baremi'!T19=0," ",'NOT Baremi'!T19)</f>
        <v> </v>
      </c>
      <c r="V4" s="18" t="str">
        <f>IF('NOT Baremi'!U19=0," ",'NOT Baremi'!U19)</f>
        <v> </v>
      </c>
      <c r="W4" s="18" t="str">
        <f>IF('NOT Baremi'!V19=0," ",'NOT Baremi'!V19)</f>
        <v> </v>
      </c>
      <c r="X4" s="18" t="str">
        <f>IF('NOT Baremi'!W19=0," ",'NOT Baremi'!W19)</f>
        <v> </v>
      </c>
      <c r="Y4" s="18" t="str">
        <f>IF('NOT Baremi'!X19=0," ",'NOT Baremi'!X19)</f>
        <v> </v>
      </c>
      <c r="Z4" s="18" t="str">
        <f>IF('NOT Baremi'!Y19=0," ",'NOT Baremi'!Y19)</f>
        <v> </v>
      </c>
      <c r="AA4" s="18" t="str">
        <f>IF('NOT Baremi'!Z19=0," ",'NOT Baremi'!Z19)</f>
        <v> </v>
      </c>
      <c r="AB4" s="18" t="str">
        <f>IF('NOT Baremi'!AA19=0," ",'NOT Baremi'!AA19)</f>
        <v> </v>
      </c>
      <c r="AC4" s="18" t="str">
        <f>IF('NOT Baremi'!AB19=0," ",'NOT Baremi'!AB19)</f>
        <v> </v>
      </c>
      <c r="AD4" s="18" t="str">
        <f>IF('NOT Baremi'!AC19=0," ",'NOT Baremi'!AC19)</f>
        <v> 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79" t="str">
        <f>IF('NOT Baremi'!AR19=0," ",'NOT Baremi'!AR19)</f>
        <v> </v>
      </c>
      <c r="AT4" s="208" t="str">
        <f>IF(SUM(F4:AS4)=0," ",SUM(F4:AS4))</f>
        <v> </v>
      </c>
      <c r="AU4" s="423" t="s">
        <v>26</v>
      </c>
    </row>
    <row r="5" spans="1:47" ht="37.5">
      <c r="A5" s="39" t="s">
        <v>0</v>
      </c>
      <c r="B5" s="39" t="s">
        <v>36</v>
      </c>
      <c r="C5" s="384" t="s">
        <v>27</v>
      </c>
      <c r="D5" s="384"/>
      <c r="E5" s="384"/>
      <c r="F5" s="17" t="str">
        <f>IF('NOT Baremi'!E19&gt;0,'NOT Baremi'!E18&amp;"."&amp;"SORU"," ")</f>
        <v> </v>
      </c>
      <c r="G5" s="17" t="str">
        <f>IF('NOT Baremi'!F19&gt;0,'NOT Baremi'!F18&amp;"."&amp;"SORU"," ")</f>
        <v> </v>
      </c>
      <c r="H5" s="17" t="str">
        <f>IF('NOT Baremi'!G19&gt;0,'NOT Baremi'!G18&amp;"."&amp;"SORU"," ")</f>
        <v> </v>
      </c>
      <c r="I5" s="17" t="str">
        <f>IF('NOT Baremi'!H19&gt;0,'NOT Baremi'!H18&amp;"."&amp;"SORU"," ")</f>
        <v> </v>
      </c>
      <c r="J5" s="17" t="str">
        <f>IF('NOT Baremi'!I19&gt;0,'NOT Baremi'!I18&amp;"."&amp;"SORU"," ")</f>
        <v> </v>
      </c>
      <c r="K5" s="17" t="str">
        <f>IF('NOT Baremi'!J19&gt;0,'NOT Baremi'!J18&amp;"."&amp;"SORU"," ")</f>
        <v> </v>
      </c>
      <c r="L5" s="17" t="str">
        <f>IF('NOT Baremi'!K19&gt;0,'NOT Baremi'!K18&amp;"."&amp;"SORU"," ")</f>
        <v> </v>
      </c>
      <c r="M5" s="17" t="str">
        <f>IF('NOT Baremi'!L19&gt;0,'NOT Baremi'!L18&amp;"."&amp;"SORU"," ")</f>
        <v> </v>
      </c>
      <c r="N5" s="17" t="str">
        <f>IF('NOT Baremi'!M19&gt;0,'NOT Baremi'!M18&amp;"."&amp;"SORU"," ")</f>
        <v> </v>
      </c>
      <c r="O5" s="17" t="str">
        <f>IF('NOT Baremi'!N19&gt;0,'NOT Baremi'!N18&amp;"."&amp;"SORU"," ")</f>
        <v> </v>
      </c>
      <c r="P5" s="17" t="str">
        <f>IF('NOT Baremi'!O19&gt;0,'NOT Baremi'!O18&amp;"."&amp;"SORU"," ")</f>
        <v> </v>
      </c>
      <c r="Q5" s="17" t="str">
        <f>IF('NOT Baremi'!P19&gt;0,'NOT Baremi'!P18&amp;"."&amp;"SORU"," ")</f>
        <v> </v>
      </c>
      <c r="R5" s="17" t="str">
        <f>IF('NOT Baremi'!Q19&gt;0,'NOT Baremi'!Q18&amp;"."&amp;"SORU"," ")</f>
        <v> </v>
      </c>
      <c r="S5" s="17" t="str">
        <f>IF('NOT Baremi'!R19&gt;0,'NOT Baremi'!R18&amp;"."&amp;"SORU"," ")</f>
        <v> </v>
      </c>
      <c r="T5" s="17" t="str">
        <f>IF('NOT Baremi'!S19&gt;0,'NOT Baremi'!S18&amp;"."&amp;"SORU"," ")</f>
        <v> </v>
      </c>
      <c r="U5" s="17" t="str">
        <f>IF('NOT Baremi'!T19&gt;0,'NOT Baremi'!T18&amp;"."&amp;"SORU"," ")</f>
        <v> </v>
      </c>
      <c r="V5" s="17" t="str">
        <f>IF('NOT Baremi'!U19&gt;0,'NOT Baremi'!U18&amp;"."&amp;"SORU"," ")</f>
        <v> </v>
      </c>
      <c r="W5" s="17" t="str">
        <f>IF('NOT Baremi'!V19&gt;0,'NOT Baremi'!V18&amp;"."&amp;"SORU"," ")</f>
        <v> </v>
      </c>
      <c r="X5" s="17" t="str">
        <f>IF('NOT Baremi'!W19&gt;0,'NOT Baremi'!W18&amp;"."&amp;"SORU"," ")</f>
        <v> </v>
      </c>
      <c r="Y5" s="17" t="str">
        <f>IF('NOT Baremi'!X19&gt;0,'NOT Baremi'!X18&amp;"."&amp;"SORU"," ")</f>
        <v> </v>
      </c>
      <c r="Z5" s="17" t="str">
        <f>IF('NOT Baremi'!Y19&gt;0,'NOT Baremi'!Y18&amp;"."&amp;"SORU"," ")</f>
        <v> </v>
      </c>
      <c r="AA5" s="17" t="str">
        <f>IF('NOT Baremi'!Z19&gt;0,'NOT Baremi'!Z18&amp;"."&amp;"SORU"," ")</f>
        <v> </v>
      </c>
      <c r="AB5" s="17" t="str">
        <f>IF('NOT Baremi'!AA19&gt;0,'NOT Baremi'!AA18&amp;"."&amp;"SORU"," ")</f>
        <v> </v>
      </c>
      <c r="AC5" s="17" t="str">
        <f>IF('NOT Baremi'!AB19&gt;0,'NOT Baremi'!AB18&amp;"."&amp;"SORU"," ")</f>
        <v> </v>
      </c>
      <c r="AD5" s="17" t="str">
        <f>IF('NOT Baremi'!AC19&gt;0,'NOT Baremi'!AC18&amp;"."&amp;"SORU"," ")</f>
        <v> 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0" t="str">
        <f>IF('NOT Baremi'!AR19&gt;0,'NOT Baremi'!AR18&amp;"."&amp;"SORU"," ")</f>
        <v> </v>
      </c>
      <c r="AT5" s="197" t="s">
        <v>31</v>
      </c>
      <c r="AU5" s="424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59" t="str">
        <f>IF('S. Listesi'!G4=0," ",'S. Listesi'!G4)</f>
        <v> </v>
      </c>
      <c r="D6" s="359"/>
      <c r="E6" s="3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81"/>
      <c r="AT6" s="198" t="str">
        <f>IF(COUNTBLANK(F6:AS6)=COLUMNS(F6:AS6)," ",IF(SUM(F6:AS6)=0,0,SUM(F6:AS6)))</f>
        <v> </v>
      </c>
      <c r="AU6" s="192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59" t="str">
        <f>IF('S. Listesi'!G5=0," ",'S. Listesi'!G5)</f>
        <v> </v>
      </c>
      <c r="D7" s="359"/>
      <c r="E7" s="35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2"/>
      <c r="AT7" s="198" t="str">
        <f aca="true" t="shared" si="0" ref="AT7:AT45">IF(COUNTBLANK(F7:AS7)=COLUMNS(F7:AS7)," ",IF(SUM(F7:AS7)=0,0,SUM(F7:AS7)))</f>
        <v> </v>
      </c>
      <c r="AU7" s="192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59" t="str">
        <f>IF('S. Listesi'!G6=0," ",'S. Listesi'!G6)</f>
        <v> </v>
      </c>
      <c r="D8" s="359"/>
      <c r="E8" s="3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81"/>
      <c r="AT8" s="198" t="str">
        <f t="shared" si="0"/>
        <v> </v>
      </c>
      <c r="AU8" s="192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59" t="str">
        <f>IF('S. Listesi'!G7=0," ",'S. Listesi'!G7)</f>
        <v> </v>
      </c>
      <c r="D9" s="359"/>
      <c r="E9" s="35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2"/>
      <c r="AT9" s="198" t="str">
        <f t="shared" si="0"/>
        <v> </v>
      </c>
      <c r="AU9" s="192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59" t="str">
        <f>IF('S. Listesi'!G8=0," ",'S. Listesi'!G8)</f>
        <v> </v>
      </c>
      <c r="D10" s="359"/>
      <c r="E10" s="3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81"/>
      <c r="AT10" s="198" t="str">
        <f t="shared" si="0"/>
        <v> </v>
      </c>
      <c r="AU10" s="192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59" t="str">
        <f>IF('S. Listesi'!G9=0," ",'S. Listesi'!G9)</f>
        <v> </v>
      </c>
      <c r="D11" s="359"/>
      <c r="E11" s="35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2"/>
      <c r="AT11" s="198" t="str">
        <f t="shared" si="0"/>
        <v> </v>
      </c>
      <c r="AU11" s="192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59" t="str">
        <f>IF('S. Listesi'!G10=0," ",'S. Listesi'!G10)</f>
        <v> </v>
      </c>
      <c r="D12" s="359"/>
      <c r="E12" s="3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81"/>
      <c r="AT12" s="198" t="str">
        <f t="shared" si="0"/>
        <v> </v>
      </c>
      <c r="AU12" s="192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59" t="str">
        <f>IF('S. Listesi'!G11=0," ",'S. Listesi'!G11)</f>
        <v> </v>
      </c>
      <c r="D13" s="359"/>
      <c r="E13" s="35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2"/>
      <c r="AT13" s="198" t="str">
        <f t="shared" si="0"/>
        <v> </v>
      </c>
      <c r="AU13" s="192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59" t="str">
        <f>IF('S. Listesi'!G12=0," ",'S. Listesi'!G12)</f>
        <v> </v>
      </c>
      <c r="D14" s="359"/>
      <c r="E14" s="3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81"/>
      <c r="AT14" s="198" t="str">
        <f t="shared" si="0"/>
        <v> </v>
      </c>
      <c r="AU14" s="192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59" t="str">
        <f>IF('S. Listesi'!G13=0," ",'S. Listesi'!G13)</f>
        <v> </v>
      </c>
      <c r="D15" s="359"/>
      <c r="E15" s="35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2"/>
      <c r="AT15" s="198" t="str">
        <f t="shared" si="0"/>
        <v> </v>
      </c>
      <c r="AU15" s="192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59" t="str">
        <f>IF('S. Listesi'!G14=0," ",'S. Listesi'!G14)</f>
        <v> </v>
      </c>
      <c r="D16" s="359"/>
      <c r="E16" s="359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81"/>
      <c r="AT16" s="198" t="str">
        <f t="shared" si="0"/>
        <v> </v>
      </c>
      <c r="AU16" s="192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59" t="str">
        <f>IF('S. Listesi'!G15=0," ",'S. Listesi'!G15)</f>
        <v> </v>
      </c>
      <c r="D17" s="359"/>
      <c r="E17" s="35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2"/>
      <c r="AT17" s="198" t="str">
        <f t="shared" si="0"/>
        <v> </v>
      </c>
      <c r="AU17" s="192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59" t="str">
        <f>IF('S. Listesi'!G16=0," ",'S. Listesi'!G16)</f>
        <v> </v>
      </c>
      <c r="D18" s="359"/>
      <c r="E18" s="3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81"/>
      <c r="AT18" s="198" t="str">
        <f t="shared" si="0"/>
        <v> </v>
      </c>
      <c r="AU18" s="192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59" t="str">
        <f>IF('S. Listesi'!G17=0," ",'S. Listesi'!G17)</f>
        <v> </v>
      </c>
      <c r="D19" s="359"/>
      <c r="E19" s="35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2"/>
      <c r="AT19" s="198" t="str">
        <f t="shared" si="0"/>
        <v> </v>
      </c>
      <c r="AU19" s="192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59" t="str">
        <f>IF('S. Listesi'!G18=0," ",'S. Listesi'!G18)</f>
        <v> </v>
      </c>
      <c r="D20" s="359"/>
      <c r="E20" s="3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81"/>
      <c r="AT20" s="198" t="str">
        <f t="shared" si="0"/>
        <v> </v>
      </c>
      <c r="AU20" s="192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59" t="str">
        <f>IF('S. Listesi'!G19=0," ",'S. Listesi'!G19)</f>
        <v> </v>
      </c>
      <c r="D21" s="359"/>
      <c r="E21" s="35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2"/>
      <c r="AT21" s="198" t="str">
        <f t="shared" si="0"/>
        <v> </v>
      </c>
      <c r="AU21" s="192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59" t="str">
        <f>IF('S. Listesi'!G20=0," ",'S. Listesi'!G20)</f>
        <v> </v>
      </c>
      <c r="D22" s="359"/>
      <c r="E22" s="3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81"/>
      <c r="AT22" s="198" t="str">
        <f t="shared" si="0"/>
        <v> </v>
      </c>
      <c r="AU22" s="192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59" t="str">
        <f>IF('S. Listesi'!G21=0," ",'S. Listesi'!G21)</f>
        <v> </v>
      </c>
      <c r="D23" s="359"/>
      <c r="E23" s="35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2"/>
      <c r="AT23" s="198" t="str">
        <f t="shared" si="0"/>
        <v> </v>
      </c>
      <c r="AU23" s="192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59" t="str">
        <f>IF('S. Listesi'!G22=0," ",'S. Listesi'!G22)</f>
        <v> </v>
      </c>
      <c r="D24" s="359"/>
      <c r="E24" s="3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81"/>
      <c r="AT24" s="198" t="str">
        <f t="shared" si="0"/>
        <v> </v>
      </c>
      <c r="AU24" s="192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59" t="str">
        <f>IF('S. Listesi'!G23=0," ",'S. Listesi'!G23)</f>
        <v> </v>
      </c>
      <c r="D25" s="359"/>
      <c r="E25" s="35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2"/>
      <c r="AT25" s="198" t="str">
        <f t="shared" si="0"/>
        <v> </v>
      </c>
      <c r="AU25" s="192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59" t="str">
        <f>IF('S. Listesi'!G24=0," ",'S. Listesi'!G24)</f>
        <v> </v>
      </c>
      <c r="D26" s="359"/>
      <c r="E26" s="3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81"/>
      <c r="AT26" s="198" t="str">
        <f t="shared" si="0"/>
        <v> </v>
      </c>
      <c r="AU26" s="192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59" t="str">
        <f>IF('S. Listesi'!G25=0," ",'S. Listesi'!G25)</f>
        <v> </v>
      </c>
      <c r="D27" s="359"/>
      <c r="E27" s="35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2"/>
      <c r="AT27" s="198" t="str">
        <f t="shared" si="0"/>
        <v> </v>
      </c>
      <c r="AU27" s="192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59" t="str">
        <f>IF('S. Listesi'!G26=0," ",'S. Listesi'!G26)</f>
        <v> </v>
      </c>
      <c r="D28" s="359"/>
      <c r="E28" s="3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81"/>
      <c r="AT28" s="198" t="str">
        <f t="shared" si="0"/>
        <v> </v>
      </c>
      <c r="AU28" s="192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56" t="str">
        <f>IF('S. Listesi'!G27=0," ",'S. Listesi'!G27)</f>
        <v> </v>
      </c>
      <c r="D29" s="357"/>
      <c r="E29" s="35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2"/>
      <c r="AT29" s="198" t="str">
        <f t="shared" si="0"/>
        <v> </v>
      </c>
      <c r="AU29" s="192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56" t="str">
        <f>IF('S. Listesi'!G28=0," ",'S. Listesi'!G28)</f>
        <v> </v>
      </c>
      <c r="D30" s="357"/>
      <c r="E30" s="358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81"/>
      <c r="AT30" s="198" t="str">
        <f t="shared" si="0"/>
        <v> </v>
      </c>
      <c r="AU30" s="192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56" t="str">
        <f>IF('S. Listesi'!G29=0," ",'S. Listesi'!G29)</f>
        <v> </v>
      </c>
      <c r="D31" s="357"/>
      <c r="E31" s="35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2"/>
      <c r="AT31" s="198" t="str">
        <f t="shared" si="0"/>
        <v> </v>
      </c>
      <c r="AU31" s="192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56" t="str">
        <f>IF('S. Listesi'!G30=0," ",'S. Listesi'!G30)</f>
        <v> </v>
      </c>
      <c r="D32" s="357"/>
      <c r="E32" s="358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81"/>
      <c r="AT32" s="198" t="str">
        <f t="shared" si="0"/>
        <v> </v>
      </c>
      <c r="AU32" s="192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56" t="str">
        <f>IF('S. Listesi'!G31=0," ",'S. Listesi'!G31)</f>
        <v> </v>
      </c>
      <c r="D33" s="357"/>
      <c r="E33" s="35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2"/>
      <c r="AT33" s="198" t="str">
        <f t="shared" si="0"/>
        <v> </v>
      </c>
      <c r="AU33" s="192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56" t="str">
        <f>IF('S. Listesi'!G32=0," ",'S. Listesi'!G32)</f>
        <v> </v>
      </c>
      <c r="D34" s="357"/>
      <c r="E34" s="358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81"/>
      <c r="AT34" s="198" t="str">
        <f t="shared" si="0"/>
        <v> </v>
      </c>
      <c r="AU34" s="192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56" t="str">
        <f>IF('S. Listesi'!G33=0," ",'S. Listesi'!G33)</f>
        <v> </v>
      </c>
      <c r="D35" s="357"/>
      <c r="E35" s="358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2"/>
      <c r="AT35" s="198" t="str">
        <f t="shared" si="0"/>
        <v> </v>
      </c>
      <c r="AU35" s="192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56" t="str">
        <f>IF('S. Listesi'!G34=0," ",'S. Listesi'!G34)</f>
        <v> </v>
      </c>
      <c r="D36" s="357"/>
      <c r="E36" s="358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81"/>
      <c r="AT36" s="198" t="str">
        <f t="shared" si="0"/>
        <v> </v>
      </c>
      <c r="AU36" s="192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56" t="str">
        <f>IF('S. Listesi'!G35=0," ",'S. Listesi'!G35)</f>
        <v> </v>
      </c>
      <c r="D37" s="357"/>
      <c r="E37" s="35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2"/>
      <c r="AT37" s="198" t="str">
        <f t="shared" si="0"/>
        <v> </v>
      </c>
      <c r="AU37" s="192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56" t="str">
        <f>IF('S. Listesi'!G36=0," ",'S. Listesi'!G36)</f>
        <v> </v>
      </c>
      <c r="D38" s="357"/>
      <c r="E38" s="358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81"/>
      <c r="AT38" s="198" t="str">
        <f t="shared" si="0"/>
        <v> </v>
      </c>
      <c r="AU38" s="192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56" t="str">
        <f>IF('S. Listesi'!G37=0," ",'S. Listesi'!G37)</f>
        <v> </v>
      </c>
      <c r="D39" s="357"/>
      <c r="E39" s="358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2"/>
      <c r="AT39" s="198" t="str">
        <f t="shared" si="0"/>
        <v> </v>
      </c>
      <c r="AU39" s="192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56" t="str">
        <f>IF('S. Listesi'!G38=0," ",'S. Listesi'!G38)</f>
        <v> </v>
      </c>
      <c r="D40" s="357"/>
      <c r="E40" s="358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81"/>
      <c r="AT40" s="198" t="str">
        <f t="shared" si="0"/>
        <v> </v>
      </c>
      <c r="AU40" s="192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56" t="str">
        <f>IF('S. Listesi'!G39=0," ",'S. Listesi'!G39)</f>
        <v> </v>
      </c>
      <c r="D41" s="357"/>
      <c r="E41" s="358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2"/>
      <c r="AT41" s="198" t="str">
        <f t="shared" si="0"/>
        <v> </v>
      </c>
      <c r="AU41" s="192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56" t="str">
        <f>IF('S. Listesi'!G40=0," ",'S. Listesi'!G40)</f>
        <v> </v>
      </c>
      <c r="D42" s="357"/>
      <c r="E42" s="358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81"/>
      <c r="AT42" s="198" t="str">
        <f t="shared" si="0"/>
        <v> </v>
      </c>
      <c r="AU42" s="192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56" t="str">
        <f>IF('S. Listesi'!G41=0," ",'S. Listesi'!G41)</f>
        <v> </v>
      </c>
      <c r="D43" s="357"/>
      <c r="E43" s="35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2"/>
      <c r="AT43" s="198" t="str">
        <f t="shared" si="0"/>
        <v> </v>
      </c>
      <c r="AU43" s="192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56" t="str">
        <f>IF('S. Listesi'!G42=0," ",'S. Listesi'!G42)</f>
        <v> </v>
      </c>
      <c r="D44" s="357"/>
      <c r="E44" s="358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81"/>
      <c r="AT44" s="198" t="str">
        <f t="shared" si="0"/>
        <v> </v>
      </c>
      <c r="AU44" s="192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56" t="str">
        <f>IF('S. Listesi'!G43=0," ",'S. Listesi'!G43)</f>
        <v> </v>
      </c>
      <c r="D45" s="357"/>
      <c r="E45" s="358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2"/>
      <c r="AT45" s="198" t="str">
        <f t="shared" si="0"/>
        <v> </v>
      </c>
      <c r="AU45" s="192" t="str">
        <f t="shared" si="1"/>
        <v> </v>
      </c>
    </row>
    <row r="46" spans="1:47" ht="39.75" customHeight="1">
      <c r="A46" s="374" t="s">
        <v>20</v>
      </c>
      <c r="B46" s="375"/>
      <c r="C46" s="375"/>
      <c r="D46" s="375"/>
      <c r="E46" s="376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3" t="str">
        <f t="shared" si="2"/>
        <v> </v>
      </c>
      <c r="AT46" s="199"/>
      <c r="AU46" s="193"/>
    </row>
    <row r="47" spans="1:47" ht="19.5" customHeight="1">
      <c r="A47" s="385" t="s">
        <v>30</v>
      </c>
      <c r="B47" s="385"/>
      <c r="C47" s="385"/>
      <c r="D47" s="385"/>
      <c r="E47" s="385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4" t="str">
        <f t="shared" si="3"/>
        <v> </v>
      </c>
      <c r="AT47" s="200"/>
      <c r="AU47" s="194"/>
    </row>
    <row r="48" spans="1:47" ht="25.5" customHeight="1">
      <c r="A48" s="361" t="s">
        <v>47</v>
      </c>
      <c r="B48" s="361"/>
      <c r="C48" s="361"/>
      <c r="D48" s="361"/>
      <c r="E48" s="36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5" t="str">
        <f t="shared" si="4"/>
        <v> </v>
      </c>
      <c r="AT48" s="201" t="str">
        <f>IF(COUNTIF(AT6:AT45," ")=ROWS(AT6:AT45)," ",AVERAGE(AT6:AT45))</f>
        <v> </v>
      </c>
      <c r="AU48" s="195" t="str">
        <f>IF(COUNTIF(AU6:AU45," ")=ROWS(AU6:AU45)," ",AVERAGE(AU6:AU45))</f>
        <v> </v>
      </c>
    </row>
    <row r="49" spans="1:47" ht="21" customHeight="1">
      <c r="A49" s="361" t="s">
        <v>32</v>
      </c>
      <c r="B49" s="361"/>
      <c r="C49" s="361"/>
      <c r="D49" s="361"/>
      <c r="E49" s="36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6" t="str">
        <f t="shared" si="5"/>
        <v> </v>
      </c>
      <c r="AT49" s="201"/>
      <c r="AU49" s="196"/>
    </row>
    <row r="50" spans="1:47" ht="29.25" customHeight="1">
      <c r="A50" s="361" t="s">
        <v>34</v>
      </c>
      <c r="B50" s="361"/>
      <c r="C50" s="361"/>
      <c r="D50" s="361"/>
      <c r="E50" s="36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7" t="str">
        <f t="shared" si="6"/>
        <v> </v>
      </c>
      <c r="AT50" s="425"/>
      <c r="AU50" s="426"/>
    </row>
    <row r="51" spans="1:47" ht="10.5" customHeight="1">
      <c r="A51" s="361"/>
      <c r="B51" s="361"/>
      <c r="C51" s="361"/>
      <c r="D51" s="361"/>
      <c r="E51" s="36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8" t="str">
        <f t="shared" si="7"/>
        <v> </v>
      </c>
      <c r="AT51" s="425"/>
      <c r="AU51" s="426"/>
    </row>
    <row r="52" spans="1:47" ht="21.75" customHeight="1">
      <c r="A52" s="361" t="s">
        <v>33</v>
      </c>
      <c r="B52" s="361"/>
      <c r="C52" s="361"/>
      <c r="D52" s="361"/>
      <c r="E52" s="36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6" t="str">
        <f t="shared" si="8"/>
        <v> </v>
      </c>
      <c r="AT52" s="201"/>
      <c r="AU52" s="196"/>
    </row>
    <row r="53" spans="1:47" ht="30.75" customHeight="1">
      <c r="A53" s="361" t="s">
        <v>35</v>
      </c>
      <c r="B53" s="361"/>
      <c r="C53" s="361"/>
      <c r="D53" s="361"/>
      <c r="E53" s="36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7" t="str">
        <f t="shared" si="9"/>
        <v> </v>
      </c>
      <c r="AT53" s="425"/>
      <c r="AU53" s="426"/>
    </row>
    <row r="54" spans="1:47" ht="10.5" customHeight="1">
      <c r="A54" s="361"/>
      <c r="B54" s="361"/>
      <c r="C54" s="361"/>
      <c r="D54" s="361"/>
      <c r="E54" s="36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89" t="str">
        <f t="shared" si="10"/>
        <v> </v>
      </c>
      <c r="AT54" s="425"/>
      <c r="AU54" s="426"/>
    </row>
    <row r="55" spans="1:47" ht="30" customHeight="1">
      <c r="A55" s="377" t="s">
        <v>29</v>
      </c>
      <c r="B55" s="378"/>
      <c r="C55" s="378"/>
      <c r="D55" s="378"/>
      <c r="E55" s="379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0" t="str">
        <f t="shared" si="11"/>
        <v> </v>
      </c>
      <c r="AT55" s="427"/>
      <c r="AU55" s="428"/>
    </row>
    <row r="56" spans="1:47" ht="9.75" customHeight="1">
      <c r="A56" s="380"/>
      <c r="B56" s="381"/>
      <c r="C56" s="381"/>
      <c r="D56" s="381"/>
      <c r="E56" s="382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1" t="str">
        <f t="shared" si="12"/>
        <v> </v>
      </c>
      <c r="AT56" s="427"/>
      <c r="AU56" s="42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4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4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4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4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4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4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4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4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4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4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4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4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4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4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4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4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4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3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35" t="s">
        <v>97</v>
      </c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 t="s">
        <v>63</v>
      </c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</row>
    <row r="77" spans="1:47" ht="12" customHeight="1">
      <c r="A77" s="341" t="s">
        <v>69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38" t="s">
        <v>37</v>
      </c>
      <c r="B78" s="338"/>
      <c r="C78" s="338"/>
      <c r="D78" s="69" t="s">
        <v>104</v>
      </c>
      <c r="E78" s="70" t="str">
        <f>IF(COUNTIF(AU6:AU45," ")=ROWS(AU6:AU45)," ",COUNTIF(AU6:AU45,5))</f>
        <v> </v>
      </c>
      <c r="F78" s="339" t="str">
        <f aca="true" t="shared" si="13" ref="F78:F84">IF(E78&lt;&gt;" ","KİŞİ"," ")</f>
        <v> </v>
      </c>
      <c r="G78" s="339"/>
      <c r="H78" s="70" t="str">
        <f>IF(E78=" "," ","%")</f>
        <v> </v>
      </c>
      <c r="I78" s="344" t="str">
        <f>IF(E78=" "," ",100*E78/E84)</f>
        <v> </v>
      </c>
      <c r="J78" s="344"/>
      <c r="K78" s="344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38" t="s">
        <v>40</v>
      </c>
      <c r="B79" s="338"/>
      <c r="C79" s="338"/>
      <c r="D79" s="69" t="s">
        <v>105</v>
      </c>
      <c r="E79" s="70" t="str">
        <f>IF(COUNTIF(AU6:AU45," ")=ROWS(AU6:AU45)," ",COUNTIF(AU6:AU45,4))</f>
        <v> </v>
      </c>
      <c r="F79" s="339" t="str">
        <f t="shared" si="13"/>
        <v> </v>
      </c>
      <c r="G79" s="339"/>
      <c r="H79" s="70" t="str">
        <f>IF(E78=" "," ","%")</f>
        <v> </v>
      </c>
      <c r="I79" s="344" t="str">
        <f>IF(E79=" "," ",100*E79/E84)</f>
        <v> </v>
      </c>
      <c r="J79" s="344"/>
      <c r="K79" s="344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35"/>
      <c r="AG79" s="335"/>
      <c r="AH79" s="335"/>
      <c r="AI79" s="335"/>
      <c r="AJ79" s="335"/>
      <c r="AK79" s="335"/>
      <c r="AL79" s="335"/>
      <c r="AM79" s="335"/>
      <c r="AN79" s="335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38" t="s">
        <v>94</v>
      </c>
      <c r="B80" s="338"/>
      <c r="C80" s="338"/>
      <c r="D80" s="69" t="s">
        <v>106</v>
      </c>
      <c r="E80" s="70" t="str">
        <f>IF(COUNTIF(AU6:AU45," ")=ROWS(AU6:AU45)," ",COUNTIF(AU6:AU45,3))</f>
        <v> </v>
      </c>
      <c r="F80" s="339" t="str">
        <f t="shared" si="13"/>
        <v> </v>
      </c>
      <c r="G80" s="339"/>
      <c r="H80" s="70" t="str">
        <f>IF(E78=" "," ","%")</f>
        <v> </v>
      </c>
      <c r="I80" s="344" t="str">
        <f>IF(E80=" "," ",100*E80/E84)</f>
        <v> </v>
      </c>
      <c r="J80" s="344"/>
      <c r="K80" s="344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38" t="s">
        <v>96</v>
      </c>
      <c r="B81" s="338"/>
      <c r="C81" s="338"/>
      <c r="D81" s="69" t="s">
        <v>107</v>
      </c>
      <c r="E81" s="70" t="str">
        <f>IF(COUNTIF(AU6:AU45," ")=ROWS(AU6:AU45)," ",COUNTIF(AU6:AU45,2))</f>
        <v> </v>
      </c>
      <c r="F81" s="339" t="str">
        <f t="shared" si="13"/>
        <v> </v>
      </c>
      <c r="G81" s="339"/>
      <c r="H81" s="70" t="str">
        <f>IF(E78=" "," ","%")</f>
        <v> </v>
      </c>
      <c r="I81" s="344" t="str">
        <f>IF(E81=" "," ",100*E81/E84)</f>
        <v> </v>
      </c>
      <c r="J81" s="344"/>
      <c r="K81" s="344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38" t="s">
        <v>95</v>
      </c>
      <c r="B82" s="338"/>
      <c r="C82" s="338"/>
      <c r="D82" s="69" t="s">
        <v>108</v>
      </c>
      <c r="E82" s="70" t="str">
        <f>IF(COUNTIF(AU6:AU45," ")=ROWS(AU6:AU45)," ",COUNTIF(AU6:AU45,1))</f>
        <v> </v>
      </c>
      <c r="F82" s="339" t="str">
        <f t="shared" si="13"/>
        <v> </v>
      </c>
      <c r="G82" s="339"/>
      <c r="H82" s="70" t="str">
        <f>IF(E78=" "," ","%")</f>
        <v> </v>
      </c>
      <c r="I82" s="344" t="str">
        <f>IF(E82=" "," ",100*E82/E84)</f>
        <v> </v>
      </c>
      <c r="J82" s="344"/>
      <c r="K82" s="344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60" t="s">
        <v>38</v>
      </c>
      <c r="B83" s="360"/>
      <c r="C83" s="360"/>
      <c r="D83" s="154" t="s">
        <v>41</v>
      </c>
      <c r="E83" s="155" t="str">
        <f>IF(COUNTIF(AU6:AU45," ")=ROWS(AU6:AU45)," ",COUNTIF(AU6:AU45,0))</f>
        <v> </v>
      </c>
      <c r="F83" s="360" t="str">
        <f t="shared" si="13"/>
        <v> </v>
      </c>
      <c r="G83" s="360"/>
      <c r="H83" s="155" t="str">
        <f>IF(E78=" "," ","%")</f>
        <v> </v>
      </c>
      <c r="I83" s="371" t="str">
        <f>IF(E83=" "," ",100*E83/E84)</f>
        <v> </v>
      </c>
      <c r="J83" s="371"/>
      <c r="K83" s="371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340" t="s">
        <v>39</v>
      </c>
      <c r="B84" s="340"/>
      <c r="C84" s="340"/>
      <c r="D84" s="340"/>
      <c r="E84" s="150" t="str">
        <f>IF(SUM(E78:E83)=0," ",SUM(E78:E83))</f>
        <v> </v>
      </c>
      <c r="F84" s="366" t="str">
        <f t="shared" si="13"/>
        <v> </v>
      </c>
      <c r="G84" s="3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65" t="s">
        <v>42</v>
      </c>
      <c r="B87" s="365"/>
      <c r="C87" s="365"/>
      <c r="D87" s="72" t="str">
        <f>IF(COUNTIF(AT6:AT45," ")=ROWS(AT6:AT45)," ",LARGE(AT6:AT45,1))</f>
        <v> </v>
      </c>
      <c r="E87" s="407"/>
      <c r="F87" s="408"/>
      <c r="G87" s="408"/>
      <c r="H87" s="408"/>
      <c r="I87" s="408"/>
      <c r="J87" s="408"/>
      <c r="K87" s="408"/>
      <c r="L87" s="53"/>
      <c r="M87" s="335" t="s">
        <v>62</v>
      </c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65" t="s">
        <v>43</v>
      </c>
      <c r="B88" s="365"/>
      <c r="C88" s="365"/>
      <c r="D88" s="72" t="str">
        <f>IF(COUNTIF(AT6:AT27," ")=ROWS(AT6:AT27)," ",SMALL(AT6:AT27,1))</f>
        <v> </v>
      </c>
      <c r="E88" s="407"/>
      <c r="F88" s="408"/>
      <c r="G88" s="408"/>
      <c r="H88" s="408"/>
      <c r="I88" s="408"/>
      <c r="J88" s="408"/>
      <c r="K88" s="408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65" t="s">
        <v>44</v>
      </c>
      <c r="B89" s="365"/>
      <c r="C89" s="365"/>
      <c r="D89" s="74" t="str">
        <f>AT48</f>
        <v> </v>
      </c>
      <c r="E89" s="409"/>
      <c r="F89" s="410"/>
      <c r="G89" s="410"/>
      <c r="H89" s="410"/>
      <c r="I89" s="410"/>
      <c r="J89" s="410"/>
      <c r="K89" s="410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96" t="s">
        <v>48</v>
      </c>
      <c r="AH89" s="397"/>
      <c r="AI89" s="397"/>
      <c r="AJ89" s="397"/>
      <c r="AK89" s="397"/>
      <c r="AL89" s="397"/>
      <c r="AM89" s="397"/>
      <c r="AN89" s="397"/>
      <c r="AO89" s="398"/>
      <c r="AP89" s="12"/>
      <c r="AQ89" s="396" t="s">
        <v>50</v>
      </c>
      <c r="AR89" s="397"/>
      <c r="AS89" s="397"/>
      <c r="AT89" s="397"/>
      <c r="AU89" s="398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8">
        <f ca="1">TODAY()</f>
        <v>45250</v>
      </c>
      <c r="AH90" s="369"/>
      <c r="AI90" s="369"/>
      <c r="AJ90" s="369"/>
      <c r="AK90" s="369"/>
      <c r="AL90" s="369"/>
      <c r="AM90" s="369"/>
      <c r="AN90" s="369"/>
      <c r="AO90" s="370"/>
      <c r="AP90" s="11"/>
      <c r="AQ90" s="413" t="s">
        <v>99</v>
      </c>
      <c r="AR90" s="369"/>
      <c r="AS90" s="369"/>
      <c r="AT90" s="369"/>
      <c r="AU90" s="370"/>
    </row>
    <row r="91" spans="1:47" ht="12" customHeight="1">
      <c r="A91" s="405" t="s">
        <v>45</v>
      </c>
      <c r="B91" s="406"/>
      <c r="C91" s="406"/>
      <c r="D91" s="406"/>
      <c r="E91" s="78" t="str">
        <f>IF(COUNTIF(AT6:AT45," ")=ROWS(AT6:AT45)," ",SUM(E78:E81))</f>
        <v> </v>
      </c>
      <c r="F91" s="366" t="str">
        <f>IF(E91&lt;&gt;" ","KİŞİ"," ")</f>
        <v> </v>
      </c>
      <c r="G91" s="411"/>
      <c r="H91" s="78" t="str">
        <f>IF(I91=" "," ","%")</f>
        <v> </v>
      </c>
      <c r="I91" s="336" t="str">
        <f>IF(E91=" "," ",100*E91/E84)</f>
        <v> </v>
      </c>
      <c r="J91" s="337"/>
      <c r="K91" s="430"/>
      <c r="L91" s="79"/>
      <c r="M91" s="79"/>
      <c r="N91" s="205"/>
      <c r="O91" s="205"/>
      <c r="P91" s="205"/>
      <c r="Q91" s="205"/>
      <c r="R91" s="205"/>
      <c r="S91" s="205"/>
      <c r="T91" s="205"/>
      <c r="U91" s="205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393">
        <f>'K. Bilgiler'!H18</f>
        <v>0</v>
      </c>
      <c r="AH91" s="394"/>
      <c r="AI91" s="394"/>
      <c r="AJ91" s="394"/>
      <c r="AK91" s="394"/>
      <c r="AL91" s="394"/>
      <c r="AM91" s="394"/>
      <c r="AN91" s="394"/>
      <c r="AO91" s="395"/>
      <c r="AP91" s="206"/>
      <c r="AQ91" s="362" t="str">
        <f>'K. Bilgiler'!H22</f>
        <v>AZİZ YAMAN</v>
      </c>
      <c r="AR91" s="363"/>
      <c r="AS91" s="363"/>
      <c r="AT91" s="363"/>
      <c r="AU91" s="364"/>
    </row>
    <row r="92" spans="1:47" ht="12" customHeight="1">
      <c r="A92" s="405" t="s">
        <v>46</v>
      </c>
      <c r="B92" s="406"/>
      <c r="C92" s="406"/>
      <c r="D92" s="406"/>
      <c r="E92" s="78" t="str">
        <f>IF(COUNTIF(AT6:AT45," ")=ROWS(AT6:AT45)," ",SUM(E82:E83))</f>
        <v> </v>
      </c>
      <c r="F92" s="366" t="str">
        <f>IF(E92&lt;&gt;" ","KİŞİ"," ")</f>
        <v> </v>
      </c>
      <c r="G92" s="411"/>
      <c r="H92" s="78" t="str">
        <f>IF(I92=" "," ","%")</f>
        <v> </v>
      </c>
      <c r="I92" s="336" t="str">
        <f>IF(E92=" "," ",100*E92/E84)</f>
        <v> </v>
      </c>
      <c r="J92" s="337"/>
      <c r="K92" s="430"/>
      <c r="L92" s="79"/>
      <c r="M92" s="79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399" t="str">
        <f>'K. Bilgiler'!H20</f>
        <v>TÜRK DİLİ VE EDEBİYATI</v>
      </c>
      <c r="AH92" s="400"/>
      <c r="AI92" s="400"/>
      <c r="AJ92" s="400"/>
      <c r="AK92" s="400"/>
      <c r="AL92" s="400"/>
      <c r="AM92" s="400"/>
      <c r="AN92" s="400"/>
      <c r="AO92" s="401"/>
      <c r="AP92" s="205"/>
      <c r="AQ92" s="362" t="s">
        <v>51</v>
      </c>
      <c r="AR92" s="363"/>
      <c r="AS92" s="363"/>
      <c r="AT92" s="363"/>
      <c r="AU92" s="36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402"/>
      <c r="AH93" s="403"/>
      <c r="AI93" s="403"/>
      <c r="AJ93" s="403"/>
      <c r="AK93" s="403"/>
      <c r="AL93" s="403"/>
      <c r="AM93" s="403"/>
      <c r="AN93" s="403"/>
      <c r="AO93" s="404"/>
      <c r="AP93" s="119"/>
      <c r="AQ93" s="388"/>
      <c r="AR93" s="389"/>
      <c r="AS93" s="389"/>
      <c r="AT93" s="389"/>
      <c r="AU93" s="390"/>
    </row>
    <row r="94" ht="12.75">
      <c r="AT94" s="204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  <mergeCell ref="A92:D92"/>
    <mergeCell ref="F92:G92"/>
    <mergeCell ref="I92:K92"/>
    <mergeCell ref="AG92:AO93"/>
    <mergeCell ref="AQ92:AU92"/>
    <mergeCell ref="AQ93:AU93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E88:K88"/>
    <mergeCell ref="A81:C81"/>
    <mergeCell ref="F81:G81"/>
    <mergeCell ref="I81:K81"/>
    <mergeCell ref="A82:C82"/>
    <mergeCell ref="F82:G82"/>
    <mergeCell ref="I82:K82"/>
    <mergeCell ref="AF79:AN79"/>
    <mergeCell ref="A80:C80"/>
    <mergeCell ref="F80:G80"/>
    <mergeCell ref="I80:K80"/>
    <mergeCell ref="A79:C79"/>
    <mergeCell ref="F79:G79"/>
    <mergeCell ref="I79:K79"/>
    <mergeCell ref="L76:AF76"/>
    <mergeCell ref="AG76:AU76"/>
    <mergeCell ref="A77:K77"/>
    <mergeCell ref="A78:C78"/>
    <mergeCell ref="F78:G78"/>
    <mergeCell ref="I78:K78"/>
    <mergeCell ref="A48:E48"/>
    <mergeCell ref="A49:E49"/>
    <mergeCell ref="A50:E51"/>
    <mergeCell ref="AT50:AT51"/>
    <mergeCell ref="AU50:AU51"/>
    <mergeCell ref="A52:E52"/>
    <mergeCell ref="A53:E54"/>
    <mergeCell ref="AT53:AT54"/>
    <mergeCell ref="AU53:AU54"/>
    <mergeCell ref="A55:E56"/>
    <mergeCell ref="AT55:AT56"/>
    <mergeCell ref="AU55:AU56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A46:E46"/>
    <mergeCell ref="A47:E47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A1:AP1"/>
    <mergeCell ref="AQ1:AU2"/>
    <mergeCell ref="A2:AP2"/>
    <mergeCell ref="A3:E3"/>
    <mergeCell ref="AT3:AU3"/>
    <mergeCell ref="A4:E4"/>
    <mergeCell ref="AU4:AU5"/>
    <mergeCell ref="C5:E5"/>
    <mergeCell ref="C6:E6"/>
    <mergeCell ref="C7:E7"/>
    <mergeCell ref="C8:E8"/>
    <mergeCell ref="C9:E9"/>
    <mergeCell ref="C10:E10"/>
    <mergeCell ref="C11:E1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zoomScale="90" zoomScaleNormal="90" zoomScalePageLayoutView="0" workbookViewId="0" topLeftCell="A37">
      <selection activeCell="Q62" sqref="Q62:S62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75" t="str">
        <f>'K. Bilgiler'!H14&amp;" EĞİTİM ÖĞRETİM YILI"</f>
        <v>2023-2024 EĞİTİM ÖĞRETİM YILI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7"/>
    </row>
    <row r="2" spans="1:19" ht="22.5" customHeight="1">
      <c r="A2" s="478" t="str">
        <f>'K. Bilgiler'!H6</f>
        <v>ŞEHİT ERHAN DÜNDAR ÇPAL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80"/>
    </row>
    <row r="3" spans="1:19" ht="22.5" customHeight="1">
      <c r="A3" s="478" t="str">
        <f>'K. Bilgiler'!H10&amp;" / "&amp;'K. Bilgiler'!H12&amp;" SINIFI "&amp;'K. Bilgiler'!H8&amp;" DERSİ"</f>
        <v>12.SINIF / AL-12D SINIFI SEÇMELİ TÜRK DİLİ VE EDEBİYATI DERSİ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80"/>
    </row>
    <row r="4" spans="1:19" ht="22.5" customHeight="1">
      <c r="A4" s="481" t="s">
        <v>64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3"/>
    </row>
    <row r="5" spans="1:19" ht="21" customHeight="1">
      <c r="A5" s="462" t="s">
        <v>55</v>
      </c>
      <c r="B5" s="462" t="s">
        <v>56</v>
      </c>
      <c r="C5" s="462" t="s">
        <v>1</v>
      </c>
      <c r="D5" s="462"/>
      <c r="E5" s="463"/>
      <c r="F5" s="463"/>
      <c r="G5" s="463"/>
      <c r="H5" s="463"/>
      <c r="I5" s="455" t="s">
        <v>17</v>
      </c>
      <c r="J5" s="455" t="s">
        <v>18</v>
      </c>
      <c r="K5" s="455" t="s">
        <v>19</v>
      </c>
      <c r="L5" s="461" t="s">
        <v>86</v>
      </c>
      <c r="M5" s="461" t="s">
        <v>87</v>
      </c>
      <c r="N5" s="461" t="s">
        <v>111</v>
      </c>
      <c r="O5" s="459" t="s">
        <v>88</v>
      </c>
      <c r="P5" s="453" t="s">
        <v>71</v>
      </c>
      <c r="Q5" s="453" t="s">
        <v>26</v>
      </c>
      <c r="R5" s="457" t="s">
        <v>100</v>
      </c>
      <c r="S5" s="486" t="s">
        <v>78</v>
      </c>
    </row>
    <row r="6" spans="1:19" ht="21" customHeight="1">
      <c r="A6" s="463"/>
      <c r="B6" s="463"/>
      <c r="C6" s="463"/>
      <c r="D6" s="463"/>
      <c r="E6" s="463"/>
      <c r="F6" s="463"/>
      <c r="G6" s="463"/>
      <c r="H6" s="463"/>
      <c r="I6" s="456"/>
      <c r="J6" s="456"/>
      <c r="K6" s="456"/>
      <c r="L6" s="461"/>
      <c r="M6" s="461"/>
      <c r="N6" s="461"/>
      <c r="O6" s="460"/>
      <c r="P6" s="453"/>
      <c r="Q6" s="454"/>
      <c r="R6" s="458"/>
      <c r="S6" s="486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6" t="str">
        <f>IF('S. Listesi'!G4=0,"  ",'S. Listesi'!G4)</f>
        <v>  </v>
      </c>
      <c r="D7" s="436"/>
      <c r="E7" s="436"/>
      <c r="F7" s="436"/>
      <c r="G7" s="436"/>
      <c r="H7" s="436"/>
      <c r="I7" s="47" t="str">
        <f>'1. Sınav'!AT6</f>
        <v> </v>
      </c>
      <c r="J7" s="47" t="str">
        <f>'2. Sınav'!AT6</f>
        <v> </v>
      </c>
      <c r="K7" s="47" t="str">
        <f>'3. Sınav'!AT6</f>
        <v> </v>
      </c>
      <c r="L7" s="142"/>
      <c r="M7" s="142"/>
      <c r="N7" s="142"/>
      <c r="O7" s="143"/>
      <c r="P7" s="48" t="str">
        <f aca="true" t="shared" si="0" ref="P7:P46">IF(SUM(I7:O7)=0," ",AVERAGE(I7:O7))</f>
        <v> </v>
      </c>
      <c r="Q7" s="49" t="str">
        <f>IF(P7=" "," ",IF(P7&gt;=85,5,IF(P7&gt;=70,4,IF(P7&gt;=60,3,IF(P7&gt;=50,2,IF(P7&gt;=0,1,0))))))</f>
        <v> </v>
      </c>
      <c r="R7" s="49" t="str">
        <f>IF(P7=" "," ",IF(P7&gt;=85,"PEKİYİ",IF(P7&gt;=70,"İYİ",IF(P7&gt;=60,"ORTA",IF(P7&gt;=50,"GEÇER","GEÇMEZ")))))</f>
        <v> </v>
      </c>
      <c r="S7" s="129" t="str">
        <f>IF(P7=" "," ",IF(P7&gt;=50,"BAŞARILI","BAŞARISIZ"))</f>
        <v> 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6" t="str">
        <f>IF('S. Listesi'!G5=0,"  ",'S. Listesi'!G5)</f>
        <v>  </v>
      </c>
      <c r="D8" s="436"/>
      <c r="E8" s="436"/>
      <c r="F8" s="436"/>
      <c r="G8" s="436"/>
      <c r="H8" s="436"/>
      <c r="I8" s="47" t="str">
        <f>'1. Sınav'!AT7</f>
        <v> </v>
      </c>
      <c r="J8" s="47" t="str">
        <f>'2. Sınav'!AT7</f>
        <v> </v>
      </c>
      <c r="K8" s="47" t="str">
        <f>'3. Sınav'!AT7</f>
        <v> </v>
      </c>
      <c r="L8" s="142"/>
      <c r="M8" s="142"/>
      <c r="N8" s="142"/>
      <c r="O8" s="143"/>
      <c r="P8" s="48" t="str">
        <f t="shared" si="0"/>
        <v> </v>
      </c>
      <c r="Q8" s="49" t="str">
        <f aca="true" t="shared" si="1" ref="Q8:Q46">IF(P8=" "," ",IF(P8&gt;=85,5,IF(P8&gt;=70,4,IF(P8&gt;=60,3,IF(P8&gt;=50,2,IF(P8&gt;=0,1,0))))))</f>
        <v> </v>
      </c>
      <c r="R8" s="49" t="str">
        <f aca="true" t="shared" si="2" ref="R8:R18">IF(P8=" "," ",IF(P8&gt;=85,"PEKİYİ",IF(P8&gt;=70,"İYİ",IF(P8&gt;=60,"ORTA",IF(P8&gt;=50,"GEÇER","GEÇMEZ")))))</f>
        <v> </v>
      </c>
      <c r="S8" s="129" t="str">
        <f aca="true" t="shared" si="3" ref="S8:S46">IF(P8=" "," ",IF(P8&gt;=50,"BAŞARILI","BAŞARISIZ"))</f>
        <v> 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6" t="str">
        <f>IF('S. Listesi'!G6=0,"  ",'S. Listesi'!G6)</f>
        <v>  </v>
      </c>
      <c r="D9" s="436"/>
      <c r="E9" s="436"/>
      <c r="F9" s="436"/>
      <c r="G9" s="436"/>
      <c r="H9" s="436"/>
      <c r="I9" s="47" t="str">
        <f>'1. Sınav'!AT8</f>
        <v> </v>
      </c>
      <c r="J9" s="47" t="str">
        <f>'2. Sınav'!AT8</f>
        <v> </v>
      </c>
      <c r="K9" s="47" t="str">
        <f>'3. Sınav'!AT8</f>
        <v> </v>
      </c>
      <c r="L9" s="142"/>
      <c r="M9" s="142"/>
      <c r="N9" s="142"/>
      <c r="O9" s="143"/>
      <c r="P9" s="48" t="str">
        <f t="shared" si="0"/>
        <v> </v>
      </c>
      <c r="Q9" s="49" t="str">
        <f t="shared" si="1"/>
        <v> </v>
      </c>
      <c r="R9" s="49" t="str">
        <f t="shared" si="2"/>
        <v> </v>
      </c>
      <c r="S9" s="129" t="str">
        <f t="shared" si="3"/>
        <v> 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6" t="str">
        <f>IF('S. Listesi'!G7=0,"  ",'S. Listesi'!G7)</f>
        <v>  </v>
      </c>
      <c r="D10" s="436"/>
      <c r="E10" s="436"/>
      <c r="F10" s="436"/>
      <c r="G10" s="436"/>
      <c r="H10" s="436"/>
      <c r="I10" s="47" t="str">
        <f>'1. Sınav'!AT9</f>
        <v> </v>
      </c>
      <c r="J10" s="47" t="str">
        <f>'2. Sınav'!AT9</f>
        <v> </v>
      </c>
      <c r="K10" s="47" t="str">
        <f>'3. Sınav'!AT9</f>
        <v> </v>
      </c>
      <c r="L10" s="142"/>
      <c r="M10" s="142"/>
      <c r="N10" s="142"/>
      <c r="O10" s="143"/>
      <c r="P10" s="48" t="str">
        <f t="shared" si="0"/>
        <v> </v>
      </c>
      <c r="Q10" s="49" t="str">
        <f t="shared" si="1"/>
        <v> </v>
      </c>
      <c r="R10" s="49" t="str">
        <f t="shared" si="2"/>
        <v> </v>
      </c>
      <c r="S10" s="129" t="str">
        <f t="shared" si="3"/>
        <v> 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6" t="str">
        <f>IF('S. Listesi'!G8=0,"  ",'S. Listesi'!G8)</f>
        <v>  </v>
      </c>
      <c r="D11" s="436"/>
      <c r="E11" s="436"/>
      <c r="F11" s="436"/>
      <c r="G11" s="436"/>
      <c r="H11" s="436"/>
      <c r="I11" s="47" t="str">
        <f>'1. Sınav'!AT10</f>
        <v> </v>
      </c>
      <c r="J11" s="47" t="str">
        <f>'2. Sınav'!AT10</f>
        <v> </v>
      </c>
      <c r="K11" s="47" t="str">
        <f>'3. Sınav'!AT10</f>
        <v> </v>
      </c>
      <c r="L11" s="142"/>
      <c r="M11" s="142"/>
      <c r="N11" s="142"/>
      <c r="O11" s="143"/>
      <c r="P11" s="48" t="str">
        <f t="shared" si="0"/>
        <v> </v>
      </c>
      <c r="Q11" s="49" t="str">
        <f t="shared" si="1"/>
        <v> </v>
      </c>
      <c r="R11" s="49" t="str">
        <f t="shared" si="2"/>
        <v> </v>
      </c>
      <c r="S11" s="129" t="str">
        <f t="shared" si="3"/>
        <v> 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6" t="str">
        <f>IF('S. Listesi'!G9=0,"  ",'S. Listesi'!G9)</f>
        <v>  </v>
      </c>
      <c r="D12" s="436"/>
      <c r="E12" s="436"/>
      <c r="F12" s="436"/>
      <c r="G12" s="436"/>
      <c r="H12" s="436"/>
      <c r="I12" s="47" t="str">
        <f>'1. Sınav'!AT11</f>
        <v> </v>
      </c>
      <c r="J12" s="47" t="str">
        <f>'2. Sınav'!AT11</f>
        <v> </v>
      </c>
      <c r="K12" s="47" t="str">
        <f>'3. Sınav'!AT11</f>
        <v> </v>
      </c>
      <c r="L12" s="142"/>
      <c r="M12" s="142"/>
      <c r="N12" s="142"/>
      <c r="O12" s="143"/>
      <c r="P12" s="48" t="str">
        <f t="shared" si="0"/>
        <v> </v>
      </c>
      <c r="Q12" s="49" t="str">
        <f t="shared" si="1"/>
        <v> </v>
      </c>
      <c r="R12" s="49" t="str">
        <f t="shared" si="2"/>
        <v> </v>
      </c>
      <c r="S12" s="129" t="str">
        <f t="shared" si="3"/>
        <v> 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6" t="str">
        <f>IF('S. Listesi'!G10=0,"  ",'S. Listesi'!G10)</f>
        <v>  </v>
      </c>
      <c r="D13" s="436"/>
      <c r="E13" s="436"/>
      <c r="F13" s="436"/>
      <c r="G13" s="436"/>
      <c r="H13" s="436"/>
      <c r="I13" s="47" t="str">
        <f>'1. Sınav'!AT12</f>
        <v> </v>
      </c>
      <c r="J13" s="47" t="str">
        <f>'2. Sınav'!AT12</f>
        <v> </v>
      </c>
      <c r="K13" s="47" t="str">
        <f>'3. Sınav'!AT12</f>
        <v> </v>
      </c>
      <c r="L13" s="142"/>
      <c r="M13" s="142"/>
      <c r="N13" s="142"/>
      <c r="O13" s="143"/>
      <c r="P13" s="48" t="str">
        <f t="shared" si="0"/>
        <v> </v>
      </c>
      <c r="Q13" s="49" t="str">
        <f t="shared" si="1"/>
        <v> </v>
      </c>
      <c r="R13" s="49" t="str">
        <f t="shared" si="2"/>
        <v> </v>
      </c>
      <c r="S13" s="129" t="str">
        <f t="shared" si="3"/>
        <v> 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6" t="str">
        <f>IF('S. Listesi'!G11=0,"  ",'S. Listesi'!G11)</f>
        <v>  </v>
      </c>
      <c r="D14" s="436"/>
      <c r="E14" s="436"/>
      <c r="F14" s="436"/>
      <c r="G14" s="436"/>
      <c r="H14" s="436"/>
      <c r="I14" s="47" t="str">
        <f>'1. Sınav'!AT13</f>
        <v> </v>
      </c>
      <c r="J14" s="47" t="str">
        <f>'2. Sınav'!AT13</f>
        <v> </v>
      </c>
      <c r="K14" s="47" t="str">
        <f>'3. Sınav'!AT13</f>
        <v> </v>
      </c>
      <c r="L14" s="142"/>
      <c r="M14" s="142"/>
      <c r="N14" s="142"/>
      <c r="O14" s="143"/>
      <c r="P14" s="48" t="str">
        <f t="shared" si="0"/>
        <v> </v>
      </c>
      <c r="Q14" s="49" t="str">
        <f t="shared" si="1"/>
        <v> </v>
      </c>
      <c r="R14" s="49" t="str">
        <f t="shared" si="2"/>
        <v> </v>
      </c>
      <c r="S14" s="129" t="str">
        <f t="shared" si="3"/>
        <v> 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6" t="str">
        <f>IF('S. Listesi'!G12=0,"  ",'S. Listesi'!G12)</f>
        <v>  </v>
      </c>
      <c r="D15" s="436"/>
      <c r="E15" s="436"/>
      <c r="F15" s="436"/>
      <c r="G15" s="436"/>
      <c r="H15" s="436"/>
      <c r="I15" s="47" t="str">
        <f>'1. Sınav'!AT14</f>
        <v> </v>
      </c>
      <c r="J15" s="47" t="str">
        <f>'2. Sınav'!AT14</f>
        <v> </v>
      </c>
      <c r="K15" s="47" t="str">
        <f>'3. Sınav'!AT14</f>
        <v> </v>
      </c>
      <c r="L15" s="142"/>
      <c r="M15" s="142"/>
      <c r="N15" s="142"/>
      <c r="O15" s="143"/>
      <c r="P15" s="48" t="str">
        <f t="shared" si="0"/>
        <v> </v>
      </c>
      <c r="Q15" s="49" t="str">
        <f t="shared" si="1"/>
        <v> </v>
      </c>
      <c r="R15" s="49" t="str">
        <f t="shared" si="2"/>
        <v> </v>
      </c>
      <c r="S15" s="129" t="str">
        <f t="shared" si="3"/>
        <v> 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6" t="str">
        <f>IF('S. Listesi'!G13=0,"  ",'S. Listesi'!G13)</f>
        <v>  </v>
      </c>
      <c r="D16" s="436"/>
      <c r="E16" s="436"/>
      <c r="F16" s="436"/>
      <c r="G16" s="436"/>
      <c r="H16" s="436"/>
      <c r="I16" s="47" t="str">
        <f>'1. Sınav'!AT15</f>
        <v> </v>
      </c>
      <c r="J16" s="47" t="str">
        <f>'2. Sınav'!AT15</f>
        <v> </v>
      </c>
      <c r="K16" s="47" t="str">
        <f>'3. Sınav'!AT15</f>
        <v> </v>
      </c>
      <c r="L16" s="142"/>
      <c r="M16" s="142"/>
      <c r="N16" s="142"/>
      <c r="O16" s="143"/>
      <c r="P16" s="48" t="str">
        <f t="shared" si="0"/>
        <v> </v>
      </c>
      <c r="Q16" s="49" t="str">
        <f t="shared" si="1"/>
        <v> </v>
      </c>
      <c r="R16" s="49" t="str">
        <f t="shared" si="2"/>
        <v> </v>
      </c>
      <c r="S16" s="129" t="str">
        <f t="shared" si="3"/>
        <v> 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6" t="str">
        <f>IF('S. Listesi'!G14=0,"  ",'S. Listesi'!G14)</f>
        <v>  </v>
      </c>
      <c r="D17" s="436"/>
      <c r="E17" s="436"/>
      <c r="F17" s="436"/>
      <c r="G17" s="436"/>
      <c r="H17" s="436"/>
      <c r="I17" s="47" t="str">
        <f>'1. Sınav'!AT16</f>
        <v> </v>
      </c>
      <c r="J17" s="47" t="str">
        <f>'2. Sınav'!AT16</f>
        <v> </v>
      </c>
      <c r="K17" s="47" t="str">
        <f>'3. Sınav'!AT16</f>
        <v> </v>
      </c>
      <c r="L17" s="142"/>
      <c r="M17" s="142"/>
      <c r="N17" s="142"/>
      <c r="O17" s="143"/>
      <c r="P17" s="48" t="str">
        <f t="shared" si="0"/>
        <v> </v>
      </c>
      <c r="Q17" s="49" t="str">
        <f t="shared" si="1"/>
        <v> </v>
      </c>
      <c r="R17" s="49" t="str">
        <f t="shared" si="2"/>
        <v> </v>
      </c>
      <c r="S17" s="129" t="str">
        <f t="shared" si="3"/>
        <v> 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6" t="str">
        <f>IF('S. Listesi'!G15=0,"  ",'S. Listesi'!G15)</f>
        <v>  </v>
      </c>
      <c r="D18" s="436"/>
      <c r="E18" s="436"/>
      <c r="F18" s="436"/>
      <c r="G18" s="436"/>
      <c r="H18" s="436"/>
      <c r="I18" s="47" t="str">
        <f>'1. Sınav'!AT17</f>
        <v> </v>
      </c>
      <c r="J18" s="47" t="str">
        <f>'2. Sınav'!AT17</f>
        <v> </v>
      </c>
      <c r="K18" s="47" t="str">
        <f>'3. Sınav'!AT17</f>
        <v> </v>
      </c>
      <c r="L18" s="142"/>
      <c r="M18" s="142"/>
      <c r="N18" s="142"/>
      <c r="O18" s="143"/>
      <c r="P18" s="48" t="str">
        <f t="shared" si="0"/>
        <v> </v>
      </c>
      <c r="Q18" s="49" t="str">
        <f t="shared" si="1"/>
        <v> </v>
      </c>
      <c r="R18" s="49" t="str">
        <f t="shared" si="2"/>
        <v> </v>
      </c>
      <c r="S18" s="129" t="str">
        <f t="shared" si="3"/>
        <v> 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6" t="str">
        <f>IF('S. Listesi'!G16=0,"  ",'S. Listesi'!G16)</f>
        <v>  </v>
      </c>
      <c r="D19" s="436"/>
      <c r="E19" s="436"/>
      <c r="F19" s="436"/>
      <c r="G19" s="436"/>
      <c r="H19" s="436"/>
      <c r="I19" s="47" t="str">
        <f>'1. Sınav'!AT18</f>
        <v> </v>
      </c>
      <c r="J19" s="47" t="str">
        <f>'2. Sınav'!AT18</f>
        <v> </v>
      </c>
      <c r="K19" s="47" t="str">
        <f>'3. Sınav'!AT18</f>
        <v> </v>
      </c>
      <c r="L19" s="142"/>
      <c r="M19" s="142"/>
      <c r="N19" s="142"/>
      <c r="O19" s="143"/>
      <c r="P19" s="48" t="str">
        <f t="shared" si="0"/>
        <v> </v>
      </c>
      <c r="Q19" s="49" t="str">
        <f t="shared" si="1"/>
        <v> </v>
      </c>
      <c r="R19" s="49" t="str">
        <f aca="true" t="shared" si="4" ref="R19:R35">IF(P19=" "," ",IF(P19&gt;84,"PEKİYİ",IF(P19&gt;69,"İYİ",IF(P19&gt;59,"ORTA",IF(P19&gt;49,"GEÇER","GEÇMEZ")))))</f>
        <v> </v>
      </c>
      <c r="S19" s="129" t="str">
        <f t="shared" si="3"/>
        <v> 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6" t="str">
        <f>IF('S. Listesi'!G17=0,"  ",'S. Listesi'!G17)</f>
        <v>  </v>
      </c>
      <c r="D20" s="436"/>
      <c r="E20" s="436"/>
      <c r="F20" s="436"/>
      <c r="G20" s="436"/>
      <c r="H20" s="436"/>
      <c r="I20" s="47" t="str">
        <f>'1. Sınav'!AT19</f>
        <v> </v>
      </c>
      <c r="J20" s="47" t="str">
        <f>'2. Sınav'!AT19</f>
        <v> </v>
      </c>
      <c r="K20" s="47" t="str">
        <f>'3. Sınav'!AT19</f>
        <v> </v>
      </c>
      <c r="L20" s="142"/>
      <c r="M20" s="142"/>
      <c r="N20" s="142"/>
      <c r="O20" s="143"/>
      <c r="P20" s="48" t="str">
        <f t="shared" si="0"/>
        <v> </v>
      </c>
      <c r="Q20" s="49" t="str">
        <f t="shared" si="1"/>
        <v> </v>
      </c>
      <c r="R20" s="49" t="str">
        <f t="shared" si="4"/>
        <v> </v>
      </c>
      <c r="S20" s="129" t="str">
        <f t="shared" si="3"/>
        <v> 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6" t="str">
        <f>IF('S. Listesi'!G18=0,"  ",'S. Listesi'!G18)</f>
        <v>  </v>
      </c>
      <c r="D21" s="436"/>
      <c r="E21" s="436"/>
      <c r="F21" s="436"/>
      <c r="G21" s="436"/>
      <c r="H21" s="436"/>
      <c r="I21" s="47" t="str">
        <f>'1. Sınav'!AT20</f>
        <v> </v>
      </c>
      <c r="J21" s="47" t="str">
        <f>'2. Sınav'!AT20</f>
        <v> </v>
      </c>
      <c r="K21" s="47" t="str">
        <f>'3. Sınav'!AT20</f>
        <v> </v>
      </c>
      <c r="L21" s="142"/>
      <c r="M21" s="142"/>
      <c r="N21" s="142"/>
      <c r="O21" s="143"/>
      <c r="P21" s="48" t="str">
        <f t="shared" si="0"/>
        <v> </v>
      </c>
      <c r="Q21" s="49" t="str">
        <f t="shared" si="1"/>
        <v> </v>
      </c>
      <c r="R21" s="49" t="str">
        <f t="shared" si="4"/>
        <v> </v>
      </c>
      <c r="S21" s="129" t="str">
        <f t="shared" si="3"/>
        <v> 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6" t="str">
        <f>IF('S. Listesi'!G19=0,"  ",'S. Listesi'!G19)</f>
        <v>  </v>
      </c>
      <c r="D22" s="436"/>
      <c r="E22" s="436"/>
      <c r="F22" s="436"/>
      <c r="G22" s="436"/>
      <c r="H22" s="436"/>
      <c r="I22" s="47" t="str">
        <f>'1. Sınav'!AT21</f>
        <v> </v>
      </c>
      <c r="J22" s="47" t="str">
        <f>'2. Sınav'!AT21</f>
        <v> </v>
      </c>
      <c r="K22" s="47" t="str">
        <f>'3. Sınav'!AT21</f>
        <v> </v>
      </c>
      <c r="L22" s="142"/>
      <c r="M22" s="142"/>
      <c r="N22" s="142"/>
      <c r="O22" s="143"/>
      <c r="P22" s="48" t="str">
        <f t="shared" si="0"/>
        <v> </v>
      </c>
      <c r="Q22" s="49" t="str">
        <f t="shared" si="1"/>
        <v> </v>
      </c>
      <c r="R22" s="49" t="str">
        <f t="shared" si="4"/>
        <v> </v>
      </c>
      <c r="S22" s="129" t="str">
        <f t="shared" si="3"/>
        <v> 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6" t="str">
        <f>IF('S. Listesi'!G20=0,"  ",'S. Listesi'!G20)</f>
        <v>  </v>
      </c>
      <c r="D23" s="436"/>
      <c r="E23" s="436"/>
      <c r="F23" s="436"/>
      <c r="G23" s="436"/>
      <c r="H23" s="436"/>
      <c r="I23" s="47" t="str">
        <f>'1. Sınav'!AT22</f>
        <v> </v>
      </c>
      <c r="J23" s="47" t="str">
        <f>'2. Sınav'!AT22</f>
        <v> </v>
      </c>
      <c r="K23" s="47" t="str">
        <f>'3. Sınav'!AT22</f>
        <v> </v>
      </c>
      <c r="L23" s="142"/>
      <c r="M23" s="142"/>
      <c r="N23" s="142"/>
      <c r="O23" s="143"/>
      <c r="P23" s="48" t="str">
        <f t="shared" si="0"/>
        <v> </v>
      </c>
      <c r="Q23" s="49" t="str">
        <f t="shared" si="1"/>
        <v> </v>
      </c>
      <c r="R23" s="49" t="str">
        <f t="shared" si="4"/>
        <v> </v>
      </c>
      <c r="S23" s="129" t="str">
        <f t="shared" si="3"/>
        <v> 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6" t="str">
        <f>IF('S. Listesi'!G21=0,"  ",'S. Listesi'!G21)</f>
        <v>  </v>
      </c>
      <c r="D24" s="436"/>
      <c r="E24" s="436"/>
      <c r="F24" s="436"/>
      <c r="G24" s="436"/>
      <c r="H24" s="436"/>
      <c r="I24" s="47" t="str">
        <f>'1. Sınav'!AT23</f>
        <v> </v>
      </c>
      <c r="J24" s="47" t="str">
        <f>'2. Sınav'!AT23</f>
        <v> </v>
      </c>
      <c r="K24" s="47" t="str">
        <f>'3. Sınav'!AT23</f>
        <v> </v>
      </c>
      <c r="L24" s="142"/>
      <c r="M24" s="142"/>
      <c r="N24" s="142"/>
      <c r="O24" s="143"/>
      <c r="P24" s="48" t="str">
        <f t="shared" si="0"/>
        <v> </v>
      </c>
      <c r="Q24" s="49" t="str">
        <f t="shared" si="1"/>
        <v> </v>
      </c>
      <c r="R24" s="49" t="str">
        <f t="shared" si="4"/>
        <v> </v>
      </c>
      <c r="S24" s="129" t="str">
        <f t="shared" si="3"/>
        <v> 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6" t="str">
        <f>IF('S. Listesi'!G22=0,"  ",'S. Listesi'!G22)</f>
        <v>  </v>
      </c>
      <c r="D25" s="436"/>
      <c r="E25" s="436"/>
      <c r="F25" s="436"/>
      <c r="G25" s="436"/>
      <c r="H25" s="436"/>
      <c r="I25" s="47" t="str">
        <f>'1. Sınav'!AT24</f>
        <v> </v>
      </c>
      <c r="J25" s="47" t="str">
        <f>'2. Sınav'!AT24</f>
        <v> </v>
      </c>
      <c r="K25" s="47" t="str">
        <f>'3. Sınav'!AT24</f>
        <v> </v>
      </c>
      <c r="L25" s="142"/>
      <c r="M25" s="142"/>
      <c r="N25" s="142"/>
      <c r="O25" s="143"/>
      <c r="P25" s="48" t="str">
        <f t="shared" si="0"/>
        <v> </v>
      </c>
      <c r="Q25" s="49" t="str">
        <f t="shared" si="1"/>
        <v> </v>
      </c>
      <c r="R25" s="49" t="str">
        <f t="shared" si="4"/>
        <v> </v>
      </c>
      <c r="S25" s="129" t="str">
        <f t="shared" si="3"/>
        <v> 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6" t="str">
        <f>IF('S. Listesi'!G23=0,"  ",'S. Listesi'!G23)</f>
        <v>  </v>
      </c>
      <c r="D26" s="436"/>
      <c r="E26" s="436"/>
      <c r="F26" s="436"/>
      <c r="G26" s="436"/>
      <c r="H26" s="436"/>
      <c r="I26" s="47" t="str">
        <f>'1. Sınav'!AT25</f>
        <v> </v>
      </c>
      <c r="J26" s="47" t="str">
        <f>'2. Sınav'!AT25</f>
        <v> </v>
      </c>
      <c r="K26" s="47" t="str">
        <f>'3. Sınav'!AT25</f>
        <v> </v>
      </c>
      <c r="L26" s="142"/>
      <c r="M26" s="142"/>
      <c r="N26" s="142"/>
      <c r="O26" s="143"/>
      <c r="P26" s="48" t="str">
        <f t="shared" si="0"/>
        <v> </v>
      </c>
      <c r="Q26" s="49" t="str">
        <f t="shared" si="1"/>
        <v> </v>
      </c>
      <c r="R26" s="49" t="str">
        <f t="shared" si="4"/>
        <v> </v>
      </c>
      <c r="S26" s="129" t="str">
        <f t="shared" si="3"/>
        <v> 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6" t="str">
        <f>IF('S. Listesi'!G24=0,"  ",'S. Listesi'!G24)</f>
        <v>  </v>
      </c>
      <c r="D27" s="436"/>
      <c r="E27" s="436"/>
      <c r="F27" s="436"/>
      <c r="G27" s="436"/>
      <c r="H27" s="436"/>
      <c r="I27" s="47" t="str">
        <f>'1. Sınav'!AT26</f>
        <v> </v>
      </c>
      <c r="J27" s="47" t="str">
        <f>'2. Sınav'!AT26</f>
        <v> </v>
      </c>
      <c r="K27" s="47" t="str">
        <f>'3. Sınav'!AT26</f>
        <v> </v>
      </c>
      <c r="L27" s="142"/>
      <c r="M27" s="142"/>
      <c r="N27" s="142"/>
      <c r="O27" s="143"/>
      <c r="P27" s="48" t="str">
        <f t="shared" si="0"/>
        <v> </v>
      </c>
      <c r="Q27" s="49" t="str">
        <f t="shared" si="1"/>
        <v> </v>
      </c>
      <c r="R27" s="49" t="str">
        <f t="shared" si="4"/>
        <v> </v>
      </c>
      <c r="S27" s="129" t="str">
        <f t="shared" si="3"/>
        <v> 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6" t="str">
        <f>IF('S. Listesi'!G25=0,"  ",'S. Listesi'!G25)</f>
        <v>  </v>
      </c>
      <c r="D28" s="436"/>
      <c r="E28" s="436"/>
      <c r="F28" s="436"/>
      <c r="G28" s="436"/>
      <c r="H28" s="436"/>
      <c r="I28" s="47" t="str">
        <f>'1. Sınav'!AT27</f>
        <v> </v>
      </c>
      <c r="J28" s="47" t="str">
        <f>'2. Sınav'!AT27</f>
        <v> </v>
      </c>
      <c r="K28" s="47" t="str">
        <f>'3. Sınav'!AT27</f>
        <v> </v>
      </c>
      <c r="L28" s="142"/>
      <c r="M28" s="142"/>
      <c r="N28" s="142"/>
      <c r="O28" s="143"/>
      <c r="P28" s="48" t="str">
        <f t="shared" si="0"/>
        <v> </v>
      </c>
      <c r="Q28" s="49" t="str">
        <f t="shared" si="1"/>
        <v> </v>
      </c>
      <c r="R28" s="49" t="str">
        <f t="shared" si="4"/>
        <v> </v>
      </c>
      <c r="S28" s="129" t="str">
        <f t="shared" si="3"/>
        <v> 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64" t="str">
        <f>IF('S. Listesi'!G26=0,"  ",'S. Listesi'!G26)</f>
        <v>  </v>
      </c>
      <c r="D29" s="465"/>
      <c r="E29" s="465"/>
      <c r="F29" s="465"/>
      <c r="G29" s="465"/>
      <c r="H29" s="465"/>
      <c r="I29" s="47" t="str">
        <f>'1. Sınav'!AT28</f>
        <v> </v>
      </c>
      <c r="J29" s="47" t="str">
        <f>'2. Sınav'!AT28</f>
        <v> </v>
      </c>
      <c r="K29" s="47" t="str">
        <f>'3. Sınav'!AT28</f>
        <v> </v>
      </c>
      <c r="L29" s="142"/>
      <c r="M29" s="142"/>
      <c r="N29" s="142"/>
      <c r="O29" s="143"/>
      <c r="P29" s="48" t="str">
        <f t="shared" si="0"/>
        <v> </v>
      </c>
      <c r="Q29" s="49" t="str">
        <f t="shared" si="1"/>
        <v> </v>
      </c>
      <c r="R29" s="49" t="str">
        <f t="shared" si="4"/>
        <v> </v>
      </c>
      <c r="S29" s="129" t="str">
        <f t="shared" si="3"/>
        <v> 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64" t="str">
        <f>IF('S. Listesi'!G27=0,"  ",'S. Listesi'!G27)</f>
        <v>  </v>
      </c>
      <c r="D30" s="465"/>
      <c r="E30" s="465"/>
      <c r="F30" s="465"/>
      <c r="G30" s="465"/>
      <c r="H30" s="465"/>
      <c r="I30" s="47" t="str">
        <f>'1. Sınav'!AT29</f>
        <v> 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str">
        <f t="shared" si="0"/>
        <v> </v>
      </c>
      <c r="Q30" s="49" t="str">
        <f t="shared" si="1"/>
        <v> </v>
      </c>
      <c r="R30" s="49" t="str">
        <f t="shared" si="4"/>
        <v> </v>
      </c>
      <c r="S30" s="129" t="str">
        <f t="shared" si="3"/>
        <v> 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64" t="str">
        <f>IF('S. Listesi'!G28=0,"  ",'S. Listesi'!G28)</f>
        <v>  </v>
      </c>
      <c r="D31" s="465"/>
      <c r="E31" s="465"/>
      <c r="F31" s="465"/>
      <c r="G31" s="465"/>
      <c r="H31" s="465"/>
      <c r="I31" s="47" t="str">
        <f>'1. Sınav'!AT30</f>
        <v> 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str">
        <f t="shared" si="0"/>
        <v> </v>
      </c>
      <c r="Q31" s="49" t="str">
        <f t="shared" si="1"/>
        <v> </v>
      </c>
      <c r="R31" s="49" t="str">
        <f t="shared" si="4"/>
        <v> </v>
      </c>
      <c r="S31" s="129" t="str">
        <f t="shared" si="3"/>
        <v> 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64" t="str">
        <f>IF('S. Listesi'!G29=0,"  ",'S. Listesi'!G29)</f>
        <v>  </v>
      </c>
      <c r="D32" s="465"/>
      <c r="E32" s="465"/>
      <c r="F32" s="465"/>
      <c r="G32" s="465"/>
      <c r="H32" s="465"/>
      <c r="I32" s="47" t="str">
        <f>'1. Sınav'!AT31</f>
        <v> 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str">
        <f t="shared" si="0"/>
        <v> </v>
      </c>
      <c r="Q32" s="49" t="str">
        <f t="shared" si="1"/>
        <v> </v>
      </c>
      <c r="R32" s="49" t="str">
        <f t="shared" si="4"/>
        <v> </v>
      </c>
      <c r="S32" s="129" t="str">
        <f t="shared" si="3"/>
        <v> 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64" t="str">
        <f>IF('S. Listesi'!G30=0,"  ",'S. Listesi'!G30)</f>
        <v>  </v>
      </c>
      <c r="D33" s="465"/>
      <c r="E33" s="465"/>
      <c r="F33" s="465"/>
      <c r="G33" s="465"/>
      <c r="H33" s="465"/>
      <c r="I33" s="47" t="str">
        <f>'1. Sınav'!AT32</f>
        <v> 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str">
        <f t="shared" si="0"/>
        <v> </v>
      </c>
      <c r="Q33" s="49" t="str">
        <f t="shared" si="1"/>
        <v> </v>
      </c>
      <c r="R33" s="49" t="str">
        <f t="shared" si="4"/>
        <v> </v>
      </c>
      <c r="S33" s="129" t="str">
        <f t="shared" si="3"/>
        <v> 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64" t="str">
        <f>IF('S. Listesi'!G31=0,"  ",'S. Listesi'!G31)</f>
        <v>  </v>
      </c>
      <c r="D34" s="465"/>
      <c r="E34" s="465"/>
      <c r="F34" s="465"/>
      <c r="G34" s="465"/>
      <c r="H34" s="465"/>
      <c r="I34" s="47" t="str">
        <f>'1. Sınav'!AT33</f>
        <v> 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str">
        <f t="shared" si="0"/>
        <v> </v>
      </c>
      <c r="Q34" s="49" t="str">
        <f t="shared" si="1"/>
        <v> </v>
      </c>
      <c r="R34" s="49" t="str">
        <f t="shared" si="4"/>
        <v> </v>
      </c>
      <c r="S34" s="129" t="str">
        <f t="shared" si="3"/>
        <v> 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6" t="str">
        <f>IF('S. Listesi'!G32=0,"  ",'S. Listesi'!G32)</f>
        <v>  </v>
      </c>
      <c r="D35" s="436"/>
      <c r="E35" s="436"/>
      <c r="F35" s="436"/>
      <c r="G35" s="436"/>
      <c r="H35" s="436"/>
      <c r="I35" s="47" t="str">
        <f>'1. Sınav'!AT34</f>
        <v> 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str">
        <f t="shared" si="0"/>
        <v> </v>
      </c>
      <c r="Q35" s="49" t="str">
        <f t="shared" si="1"/>
        <v> </v>
      </c>
      <c r="R35" s="49" t="str">
        <f t="shared" si="4"/>
        <v> </v>
      </c>
      <c r="S35" s="129" t="str">
        <f t="shared" si="3"/>
        <v> 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6" t="str">
        <f>IF('S. Listesi'!G33=0,"  ",'S. Listesi'!G33)</f>
        <v>  </v>
      </c>
      <c r="D36" s="436"/>
      <c r="E36" s="436"/>
      <c r="F36" s="436"/>
      <c r="G36" s="436"/>
      <c r="H36" s="436"/>
      <c r="I36" s="47" t="str">
        <f>'1. Sınav'!AT35</f>
        <v> 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str">
        <f t="shared" si="0"/>
        <v> </v>
      </c>
      <c r="Q36" s="49" t="str">
        <f t="shared" si="1"/>
        <v> </v>
      </c>
      <c r="R36" s="49"/>
      <c r="S36" s="129" t="str">
        <f t="shared" si="3"/>
        <v> 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6" t="str">
        <f>IF('S. Listesi'!G34=0,"  ",'S. Listesi'!G34)</f>
        <v>  </v>
      </c>
      <c r="D37" s="436"/>
      <c r="E37" s="436"/>
      <c r="F37" s="436"/>
      <c r="G37" s="436"/>
      <c r="H37" s="436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/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6" t="str">
        <f>IF('S. Listesi'!G35=0,"  ",'S. Listesi'!G35)</f>
        <v>  </v>
      </c>
      <c r="D38" s="436"/>
      <c r="E38" s="436"/>
      <c r="F38" s="436"/>
      <c r="G38" s="436"/>
      <c r="H38" s="436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/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6" t="str">
        <f>IF('S. Listesi'!G36=0,"  ",'S. Listesi'!G36)</f>
        <v>  </v>
      </c>
      <c r="D39" s="436"/>
      <c r="E39" s="436"/>
      <c r="F39" s="436"/>
      <c r="G39" s="436"/>
      <c r="H39" s="436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6" t="str">
        <f>IF('S. Listesi'!G37=0,"  ",'S. Listesi'!G37)</f>
        <v>  </v>
      </c>
      <c r="D40" s="436"/>
      <c r="E40" s="436"/>
      <c r="F40" s="436"/>
      <c r="G40" s="436"/>
      <c r="H40" s="436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6"/>
      <c r="D41" s="436"/>
      <c r="E41" s="436"/>
      <c r="F41" s="436"/>
      <c r="G41" s="436"/>
      <c r="H41" s="436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6"/>
      <c r="D42" s="436"/>
      <c r="E42" s="436"/>
      <c r="F42" s="436"/>
      <c r="G42" s="436"/>
      <c r="H42" s="436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6"/>
      <c r="D43" s="436"/>
      <c r="E43" s="436"/>
      <c r="F43" s="436"/>
      <c r="G43" s="436"/>
      <c r="H43" s="436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6"/>
      <c r="D44" s="436"/>
      <c r="E44" s="436"/>
      <c r="F44" s="436"/>
      <c r="G44" s="436"/>
      <c r="H44" s="436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6"/>
      <c r="D45" s="436"/>
      <c r="E45" s="436"/>
      <c r="F45" s="436"/>
      <c r="G45" s="436"/>
      <c r="H45" s="436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6"/>
      <c r="D46" s="436"/>
      <c r="E46" s="436"/>
      <c r="F46" s="436"/>
      <c r="G46" s="436"/>
      <c r="H46" s="436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71" t="s">
        <v>76</v>
      </c>
      <c r="B47" s="472"/>
      <c r="C47" s="472"/>
      <c r="D47" s="472"/>
      <c r="E47" s="472"/>
      <c r="F47" s="472"/>
      <c r="G47" s="472"/>
      <c r="H47" s="472"/>
      <c r="I47" s="50" t="s">
        <v>73</v>
      </c>
      <c r="J47" s="50" t="s">
        <v>74</v>
      </c>
      <c r="K47" s="50" t="s">
        <v>75</v>
      </c>
      <c r="L47" s="151" t="s">
        <v>90</v>
      </c>
      <c r="M47" s="151" t="s">
        <v>91</v>
      </c>
      <c r="N47" s="151" t="s">
        <v>92</v>
      </c>
      <c r="O47" s="151" t="s">
        <v>93</v>
      </c>
      <c r="P47" s="152" t="s">
        <v>70</v>
      </c>
      <c r="Q47" s="153" t="s">
        <v>72</v>
      </c>
      <c r="R47" s="176"/>
      <c r="S47" s="487"/>
    </row>
    <row r="48" spans="1:19" ht="15" customHeight="1">
      <c r="A48" s="473"/>
      <c r="B48" s="474"/>
      <c r="C48" s="474"/>
      <c r="D48" s="474"/>
      <c r="E48" s="474"/>
      <c r="F48" s="474"/>
      <c r="G48" s="474"/>
      <c r="H48" s="474"/>
      <c r="I48" s="130" t="str">
        <f aca="true" t="shared" si="5" ref="I48:Q48">IF(SUM(I7:I46)=0," ",AVERAGE(I7:I46))</f>
        <v> </v>
      </c>
      <c r="J48" s="130" t="str">
        <f t="shared" si="5"/>
        <v> </v>
      </c>
      <c r="K48" s="130" t="str">
        <f t="shared" si="5"/>
        <v> </v>
      </c>
      <c r="L48" s="130" t="str">
        <f t="shared" si="5"/>
        <v> </v>
      </c>
      <c r="M48" s="130" t="str">
        <f t="shared" si="5"/>
        <v> </v>
      </c>
      <c r="N48" s="130" t="str">
        <f t="shared" si="5"/>
        <v> </v>
      </c>
      <c r="O48" s="130" t="str">
        <f t="shared" si="5"/>
        <v> </v>
      </c>
      <c r="P48" s="130" t="str">
        <f t="shared" si="5"/>
        <v> </v>
      </c>
      <c r="Q48" s="131" t="str">
        <f t="shared" si="5"/>
        <v> </v>
      </c>
      <c r="R48" s="177"/>
      <c r="S48" s="488"/>
    </row>
    <row r="49" ht="15" customHeight="1"/>
    <row r="50" spans="1:19" ht="15" customHeight="1">
      <c r="A50" s="466" t="s">
        <v>77</v>
      </c>
      <c r="B50" s="467"/>
      <c r="C50" s="467"/>
      <c r="D50" s="467"/>
      <c r="E50" s="467"/>
      <c r="F50" s="467"/>
      <c r="G50" s="467"/>
      <c r="H50" s="468"/>
      <c r="I50" s="450" t="s">
        <v>80</v>
      </c>
      <c r="J50" s="451"/>
      <c r="K50" s="451"/>
      <c r="L50" s="451"/>
      <c r="M50" s="451"/>
      <c r="N50" s="451"/>
      <c r="O50" s="448" t="s">
        <v>82</v>
      </c>
      <c r="P50" s="449"/>
      <c r="Q50" s="449"/>
      <c r="R50" s="449"/>
      <c r="S50" s="449"/>
    </row>
    <row r="51" spans="1:19" ht="15" customHeight="1">
      <c r="A51" s="434" t="s">
        <v>37</v>
      </c>
      <c r="B51" s="339"/>
      <c r="C51" s="435"/>
      <c r="D51" s="175" t="s">
        <v>104</v>
      </c>
      <c r="E51" s="133" t="str">
        <f>IF(COUNTIF(Q7:Q46," ")=ROWS(Q7:Q46)," ",COUNTIF(Q7:Q46,5))</f>
        <v> </v>
      </c>
      <c r="F51" s="134" t="str">
        <f aca="true" t="shared" si="6" ref="F51:F57">IF(E51&lt;&gt;" ","KİŞİ"," ")</f>
        <v> </v>
      </c>
      <c r="G51" s="135" t="str">
        <f aca="true" t="shared" si="7" ref="G51:G56">IF(E51=" "," ","%")</f>
        <v> </v>
      </c>
      <c r="H51" s="136" t="str">
        <f aca="true" t="shared" si="8" ref="H51:H56">IF(E51=" "," ",100*E51/$E$57)</f>
        <v> </v>
      </c>
      <c r="I51" s="450"/>
      <c r="J51" s="451"/>
      <c r="K51" s="451"/>
      <c r="L51" s="451"/>
      <c r="M51" s="451"/>
      <c r="N51" s="451"/>
      <c r="O51" s="449"/>
      <c r="P51" s="449"/>
      <c r="Q51" s="449"/>
      <c r="R51" s="449"/>
      <c r="S51" s="449"/>
    </row>
    <row r="52" spans="1:14" ht="15" customHeight="1">
      <c r="A52" s="434" t="s">
        <v>40</v>
      </c>
      <c r="B52" s="339"/>
      <c r="C52" s="435"/>
      <c r="D52" s="175" t="s">
        <v>105</v>
      </c>
      <c r="E52" s="133" t="str">
        <f>IF(COUNTIF(Q7:Q46," ")=ROWS(Q7:Q46)," ",COUNTIF(Q7:Q46,4))</f>
        <v> </v>
      </c>
      <c r="F52" s="134" t="str">
        <f t="shared" si="6"/>
        <v> </v>
      </c>
      <c r="G52" s="135" t="str">
        <f t="shared" si="7"/>
        <v> </v>
      </c>
      <c r="H52" s="136" t="str">
        <f t="shared" si="8"/>
        <v> </v>
      </c>
      <c r="I52" s="469"/>
      <c r="J52" s="469"/>
      <c r="K52" s="137"/>
      <c r="L52" s="470"/>
      <c r="M52" s="470"/>
      <c r="N52" s="470"/>
    </row>
    <row r="53" spans="1:14" ht="15" customHeight="1">
      <c r="A53" s="434" t="s">
        <v>94</v>
      </c>
      <c r="B53" s="339"/>
      <c r="C53" s="435"/>
      <c r="D53" s="175" t="s">
        <v>106</v>
      </c>
      <c r="E53" s="133" t="str">
        <f>IF(COUNTIF(Q7:Q46," ")=ROWS(Q7:Q46)," ",COUNTIF(Q7:Q46,3))</f>
        <v> </v>
      </c>
      <c r="F53" s="134" t="str">
        <f t="shared" si="6"/>
        <v> </v>
      </c>
      <c r="G53" s="135" t="str">
        <f t="shared" si="7"/>
        <v> </v>
      </c>
      <c r="H53" s="136" t="str">
        <f t="shared" si="8"/>
        <v> </v>
      </c>
      <c r="I53" s="469"/>
      <c r="J53" s="469"/>
      <c r="K53" s="137"/>
      <c r="L53" s="470"/>
      <c r="M53" s="470"/>
      <c r="N53" s="470"/>
    </row>
    <row r="54" spans="1:14" ht="15" customHeight="1">
      <c r="A54" s="434" t="s">
        <v>96</v>
      </c>
      <c r="B54" s="339"/>
      <c r="C54" s="435"/>
      <c r="D54" s="175" t="s">
        <v>107</v>
      </c>
      <c r="E54" s="133" t="str">
        <f>IF(COUNTIF(Q7:Q46," ")=ROWS(Q7:Q46)," ",COUNTIF(Q7:Q46,2))</f>
        <v> </v>
      </c>
      <c r="F54" s="134" t="str">
        <f t="shared" si="6"/>
        <v> </v>
      </c>
      <c r="G54" s="135" t="str">
        <f t="shared" si="7"/>
        <v> </v>
      </c>
      <c r="H54" s="136" t="str">
        <f t="shared" si="8"/>
        <v> </v>
      </c>
      <c r="I54" s="469"/>
      <c r="J54" s="469"/>
      <c r="K54" s="137"/>
      <c r="L54" s="470"/>
      <c r="M54" s="470"/>
      <c r="N54" s="470"/>
    </row>
    <row r="55" spans="1:14" ht="15" customHeight="1">
      <c r="A55" s="434" t="s">
        <v>95</v>
      </c>
      <c r="B55" s="339"/>
      <c r="C55" s="435"/>
      <c r="D55" s="175" t="s">
        <v>108</v>
      </c>
      <c r="E55" s="133" t="str">
        <f>IF(COUNTIF(Q7:Q46," ")=ROWS(Q7:Q46)," ",COUNTIF(Q7:Q46,1))</f>
        <v> </v>
      </c>
      <c r="F55" s="134" t="str">
        <f t="shared" si="6"/>
        <v> </v>
      </c>
      <c r="G55" s="135" t="str">
        <f t="shared" si="7"/>
        <v> </v>
      </c>
      <c r="H55" s="136" t="str">
        <f t="shared" si="8"/>
        <v> </v>
      </c>
      <c r="I55" s="469"/>
      <c r="J55" s="469"/>
      <c r="K55" s="137"/>
      <c r="L55" s="470"/>
      <c r="M55" s="470"/>
      <c r="N55" s="470"/>
    </row>
    <row r="56" spans="1:14" ht="15" customHeight="1">
      <c r="A56" s="360"/>
      <c r="B56" s="360"/>
      <c r="C56" s="360"/>
      <c r="D56" s="157"/>
      <c r="E56" s="156" t="str">
        <f>IF(COUNTIF(Q7:Q46," ")=ROWS(Q7:Q46)," ",COUNTIF(Q7:Q46,0))</f>
        <v> </v>
      </c>
      <c r="F56" s="157" t="str">
        <f t="shared" si="6"/>
        <v> </v>
      </c>
      <c r="G56" s="158" t="str">
        <f t="shared" si="7"/>
        <v> </v>
      </c>
      <c r="H56" s="159" t="str">
        <f t="shared" si="8"/>
        <v> </v>
      </c>
      <c r="I56" s="469"/>
      <c r="J56" s="469"/>
      <c r="K56" s="137"/>
      <c r="L56" s="470"/>
      <c r="M56" s="470"/>
      <c r="N56" s="470"/>
    </row>
    <row r="57" spans="1:14" ht="15" customHeight="1">
      <c r="A57" s="466" t="s">
        <v>39</v>
      </c>
      <c r="B57" s="467"/>
      <c r="C57" s="467"/>
      <c r="D57" s="467"/>
      <c r="E57" s="133" t="str">
        <f>IF(SUM(E51:E56)=0," ",SUM(E51:E56))</f>
        <v> </v>
      </c>
      <c r="F57" s="132" t="str">
        <f t="shared" si="6"/>
        <v> </v>
      </c>
      <c r="G57" s="64"/>
      <c r="H57" s="64"/>
      <c r="I57" s="469"/>
      <c r="J57" s="489"/>
      <c r="K57" s="138"/>
      <c r="L57" s="138"/>
      <c r="M57" s="138"/>
      <c r="N57" s="138"/>
    </row>
    <row r="58" ht="15" customHeight="1"/>
    <row r="59" spans="1:5" ht="15" customHeight="1">
      <c r="A59" s="365" t="s">
        <v>42</v>
      </c>
      <c r="B59" s="365"/>
      <c r="C59" s="365"/>
      <c r="D59" s="492" t="str">
        <f>IF(COUNTIF(P7:P46," ")=ROWS(P7:P46)," ",LARGE(P7:P46,1))</f>
        <v> </v>
      </c>
      <c r="E59" s="345"/>
    </row>
    <row r="60" spans="1:14" ht="15" customHeight="1">
      <c r="A60" s="365" t="s">
        <v>43</v>
      </c>
      <c r="B60" s="365"/>
      <c r="C60" s="365"/>
      <c r="D60" s="492" t="str">
        <f>IF(COUNTIF(P7:P46," ")=ROWS(P7:P46)," ",SMALL(P7:P46,1))</f>
        <v> </v>
      </c>
      <c r="E60" s="345"/>
      <c r="I60" s="452" t="s">
        <v>81</v>
      </c>
      <c r="J60" s="452"/>
      <c r="K60" s="452"/>
      <c r="L60" s="452"/>
      <c r="M60" s="452"/>
      <c r="N60" s="452"/>
    </row>
    <row r="61" spans="1:19" ht="26.25" customHeight="1">
      <c r="A61" s="365" t="s">
        <v>79</v>
      </c>
      <c r="B61" s="365"/>
      <c r="C61" s="365"/>
      <c r="D61" s="492" t="str">
        <f>P48</f>
        <v> </v>
      </c>
      <c r="E61" s="345"/>
      <c r="O61" s="431" t="s">
        <v>48</v>
      </c>
      <c r="P61" s="433"/>
      <c r="Q61" s="431" t="s">
        <v>50</v>
      </c>
      <c r="R61" s="432"/>
      <c r="S61" s="433"/>
    </row>
    <row r="62" spans="15:19" ht="15" customHeight="1">
      <c r="O62" s="447">
        <v>45090</v>
      </c>
      <c r="P62" s="443"/>
      <c r="Q62" s="441" t="s">
        <v>129</v>
      </c>
      <c r="R62" s="442"/>
      <c r="S62" s="443"/>
    </row>
    <row r="63" spans="1:19" ht="15" customHeight="1">
      <c r="A63" s="490" t="s">
        <v>45</v>
      </c>
      <c r="B63" s="491"/>
      <c r="C63" s="491"/>
      <c r="D63" s="491"/>
      <c r="E63" s="70" t="str">
        <f>IF(COUNTIF(P7:P46," ")=ROWS(P7:P46)," ",SUM(E51:E54))</f>
        <v> </v>
      </c>
      <c r="F63" s="132" t="str">
        <f>IF(E63&lt;&gt;" ","KİŞİ"," ")</f>
        <v> </v>
      </c>
      <c r="G63" s="70" t="str">
        <f>IF(H63=" "," ","%")</f>
        <v> </v>
      </c>
      <c r="H63" s="71" t="str">
        <f>IF(E63=" "," ",100*E63/E57)</f>
        <v> </v>
      </c>
      <c r="I63" s="484"/>
      <c r="J63" s="484"/>
      <c r="K63" s="485"/>
      <c r="O63" s="444">
        <f>'K. Bilgiler'!H18</f>
        <v>0</v>
      </c>
      <c r="P63" s="446"/>
      <c r="Q63" s="444" t="str">
        <f>'K. Bilgiler'!H22</f>
        <v>AZİZ YAMAN</v>
      </c>
      <c r="R63" s="445"/>
      <c r="S63" s="446"/>
    </row>
    <row r="64" spans="1:19" ht="15" customHeight="1">
      <c r="A64" s="490" t="s">
        <v>46</v>
      </c>
      <c r="B64" s="491"/>
      <c r="C64" s="491"/>
      <c r="D64" s="491"/>
      <c r="E64" s="70" t="str">
        <f>IF(COUNTIF(P7:P46," ")=ROWS(P7:P46)," ",SUM(E55:E56))</f>
        <v> </v>
      </c>
      <c r="F64" s="132" t="str">
        <f>IF(E64&lt;&gt;" ","KİŞİ"," ")</f>
        <v> </v>
      </c>
      <c r="G64" s="70" t="str">
        <f>IF(H64=" "," ","%")</f>
        <v> </v>
      </c>
      <c r="H64" s="71" t="str">
        <f>IF(E64=" "," ",100*E64/E57)</f>
        <v> </v>
      </c>
      <c r="I64" s="484"/>
      <c r="J64" s="484"/>
      <c r="K64" s="485"/>
      <c r="O64" s="437" t="str">
        <f>'K. Bilgiler'!H20</f>
        <v>TÜRK DİLİ VE EDEBİYATI</v>
      </c>
      <c r="P64" s="438"/>
      <c r="Q64" s="444" t="s">
        <v>51</v>
      </c>
      <c r="R64" s="445"/>
      <c r="S64" s="446"/>
    </row>
    <row r="65" spans="15:19" ht="15" customHeight="1">
      <c r="O65" s="439"/>
      <c r="P65" s="440"/>
      <c r="Q65" s="139"/>
      <c r="R65" s="178"/>
      <c r="S65" s="140"/>
    </row>
    <row r="74" spans="20:21" ht="12.75">
      <c r="T74" s="141"/>
      <c r="U74" s="141"/>
    </row>
  </sheetData>
  <sheetProtection sheet="1" objects="1" scenarios="1" selectLockedCells="1"/>
  <mergeCells count="100"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C26:H26"/>
    <mergeCell ref="C27:H27"/>
    <mergeCell ref="C34:H34"/>
    <mergeCell ref="C33:H33"/>
    <mergeCell ref="C29:H29"/>
    <mergeCell ref="C22:H22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C16:H16"/>
    <mergeCell ref="C23:H23"/>
    <mergeCell ref="C24:H24"/>
    <mergeCell ref="C21:H21"/>
    <mergeCell ref="C19:H19"/>
    <mergeCell ref="C20:H20"/>
    <mergeCell ref="C17:H17"/>
    <mergeCell ref="C18:H18"/>
    <mergeCell ref="C15:H15"/>
    <mergeCell ref="C8:H8"/>
    <mergeCell ref="C9:H9"/>
    <mergeCell ref="C10:H10"/>
    <mergeCell ref="C11:H11"/>
    <mergeCell ref="C12:H12"/>
    <mergeCell ref="C13:H13"/>
    <mergeCell ref="C14:H14"/>
    <mergeCell ref="C7:H7"/>
    <mergeCell ref="O5:O6"/>
    <mergeCell ref="N5:N6"/>
    <mergeCell ref="L5:L6"/>
    <mergeCell ref="M5:M6"/>
    <mergeCell ref="A5:A6"/>
    <mergeCell ref="B5:B6"/>
    <mergeCell ref="C5:H6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Windows Kullanıcısı</cp:lastModifiedBy>
  <cp:lastPrinted>2017-01-25T21:55:18Z</cp:lastPrinted>
  <dcterms:created xsi:type="dcterms:W3CDTF">2009-10-07T21:21:08Z</dcterms:created>
  <dcterms:modified xsi:type="dcterms:W3CDTF">2023-11-20T11:20:53Z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